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вI.II.III.IV" sheetId="1" r:id="rId1"/>
    <sheet name="kI" sheetId="2" r:id="rId2"/>
    <sheet name="аI.II.III.IV" sheetId="3" r:id="rId3"/>
    <sheet name="wI" sheetId="4" r:id="rId4"/>
    <sheet name="kII" sheetId="5" r:id="rId5"/>
    <sheet name="wII" sheetId="6" r:id="rId6"/>
    <sheet name="kIII" sheetId="7" r:id="rId7"/>
    <sheet name="wIII" sheetId="8" r:id="rId8"/>
    <sheet name="kIV" sheetId="9" r:id="rId9"/>
    <sheet name="wIV" sheetId="10" r:id="rId10"/>
    <sheet name="вывод" sheetId="11" r:id="rId11"/>
  </sheets>
  <definedNames>
    <definedName name="_xlnm._FilterDatabase" localSheetId="3" hidden="1">'wI'!$B$4:$I$19</definedName>
    <definedName name="_xlnm._FilterDatabase" localSheetId="5" hidden="1">'wII'!$B$4:$I$19</definedName>
    <definedName name="_xlnm._FilterDatabase" localSheetId="7" hidden="1">'wIII'!$B$4:$I$19</definedName>
    <definedName name="_xlnm._FilterDatabase" localSheetId="9" hidden="1">'wIV'!$B$4:$I$19</definedName>
  </definedNames>
  <calcPr fullCalcOnLoad="1"/>
</workbook>
</file>

<file path=xl/sharedStrings.xml><?xml version="1.0" encoding="utf-8"?>
<sst xmlns="http://schemas.openxmlformats.org/spreadsheetml/2006/main" count="237" uniqueCount="44">
  <si>
    <t>Интенсивность проявления свойств оргструктуры в типах ОС</t>
  </si>
  <si>
    <t>Свойства оргструктуры</t>
  </si>
  <si>
    <t>Тип ОС</t>
  </si>
  <si>
    <t>склонность к реорганизации</t>
  </si>
  <si>
    <t>возможности для инициативы сотрудников</t>
  </si>
  <si>
    <t>возможности разрешения противоречий между подразделениями</t>
  </si>
  <si>
    <t>применимость к организации любого размера</t>
  </si>
  <si>
    <t>возможность однозначного определения эффективности работы организации и ее подразделений</t>
  </si>
  <si>
    <t>требования к квалификации</t>
  </si>
  <si>
    <t>степень независимости принимаемых решений подразделениями</t>
  </si>
  <si>
    <t>склонность организации к бюрократизму</t>
  </si>
  <si>
    <t>степень подготовленности управленческих решений</t>
  </si>
  <si>
    <t>степень избыточности информации внутри организации</t>
  </si>
  <si>
    <t>возможности введения демократического управления</t>
  </si>
  <si>
    <t>склонность к нерациональному использованию рабочего времени</t>
  </si>
  <si>
    <t>возможность поэтапного введения ОС</t>
  </si>
  <si>
    <t>финансовая независимость подразделений</t>
  </si>
  <si>
    <t>четкое распределение ответственности</t>
  </si>
  <si>
    <t>Влияние свойств на цель организации</t>
  </si>
  <si>
    <t>Свойства линейного (I) типа ОС</t>
  </si>
  <si>
    <t xml:space="preserve">Цели организации </t>
  </si>
  <si>
    <t>1. Расширение ассортимента товара</t>
  </si>
  <si>
    <t>2. Повышение качества продукции</t>
  </si>
  <si>
    <t>3. Расширение рекламной компании</t>
  </si>
  <si>
    <t>4. Удовлетворение общественной потребности в продукции и услугах предприятия</t>
  </si>
  <si>
    <t>5. Оптимизация методов доставки продукции</t>
  </si>
  <si>
    <t>6. Оптимизация запасов КиМ и ГП на складе</t>
  </si>
  <si>
    <t>7. Обновление товарной линии в соответствии с рыночной конъюктурой</t>
  </si>
  <si>
    <t>Достижение наибольшей прибыли предприятия</t>
  </si>
  <si>
    <t>Свойства штабного (II) типа ОС</t>
  </si>
  <si>
    <t>Линейная (I)</t>
  </si>
  <si>
    <t>Штабная (II)</t>
  </si>
  <si>
    <t>Матричная (III)</t>
  </si>
  <si>
    <t>Многомерная (IV)</t>
  </si>
  <si>
    <t>Свойства матричного (III) типа ОС</t>
  </si>
  <si>
    <t>Свойства многомерного (IV) типа ОС</t>
  </si>
  <si>
    <t>WI =</t>
  </si>
  <si>
    <t>WII =</t>
  </si>
  <si>
    <t>WIII  =</t>
  </si>
  <si>
    <t>WIV =</t>
  </si>
  <si>
    <t xml:space="preserve">WII = </t>
  </si>
  <si>
    <t xml:space="preserve">WI = </t>
  </si>
  <si>
    <t xml:space="preserve">WIII = </t>
  </si>
  <si>
    <t xml:space="preserve">WIV =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</si>
</sst>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9"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distributed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distributed"/>
    </xf>
    <xf numFmtId="2" fontId="2" fillId="0" borderId="1" xfId="0" applyNumberFormat="1" applyFont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6" fillId="0" borderId="1" xfId="0" applyFont="1" applyBorder="1" applyAlignment="1">
      <alignment horizontal="center" vertical="distributed"/>
    </xf>
    <xf numFmtId="172" fontId="2" fillId="0" borderId="1" xfId="0" applyNumberFormat="1" applyFont="1" applyBorder="1" applyAlignment="1">
      <alignment horizontal="center" vertical="distributed"/>
    </xf>
    <xf numFmtId="173" fontId="2" fillId="0" borderId="1" xfId="0" applyNumberFormat="1" applyFont="1" applyBorder="1" applyAlignment="1">
      <alignment horizontal="center" vertical="distributed"/>
    </xf>
    <xf numFmtId="2" fontId="6" fillId="0" borderId="1" xfId="0" applyNumberFormat="1" applyFont="1" applyBorder="1" applyAlignment="1">
      <alignment horizontal="center" vertical="distributed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distributed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distributed"/>
    </xf>
    <xf numFmtId="0" fontId="3" fillId="0" borderId="7" xfId="0" applyFont="1" applyBorder="1" applyAlignment="1">
      <alignment horizontal="right" vertical="distributed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8" sqref="A8"/>
    </sheetView>
  </sheetViews>
  <sheetFormatPr defaultColWidth="9.140625" defaultRowHeight="12.75"/>
  <cols>
    <col min="1" max="1" width="41.57421875" style="2" customWidth="1"/>
    <col min="2" max="3" width="11.7109375" style="2" customWidth="1"/>
    <col min="4" max="4" width="13.57421875" style="2" customWidth="1"/>
    <col min="5" max="5" width="15.7109375" style="2" customWidth="1"/>
    <col min="6" max="16384" width="9.140625" style="2" customWidth="1"/>
  </cols>
  <sheetData>
    <row r="1" ht="15.75">
      <c r="A1" s="6" t="s">
        <v>0</v>
      </c>
    </row>
    <row r="3" spans="1:5" ht="15">
      <c r="A3" s="22" t="s">
        <v>1</v>
      </c>
      <c r="B3" s="23" t="s">
        <v>2</v>
      </c>
      <c r="C3" s="24"/>
      <c r="D3" s="24"/>
      <c r="E3" s="25"/>
    </row>
    <row r="4" spans="1:5" ht="15">
      <c r="A4" s="22"/>
      <c r="B4" s="1" t="s">
        <v>30</v>
      </c>
      <c r="C4" s="1" t="s">
        <v>31</v>
      </c>
      <c r="D4" s="1" t="s">
        <v>32</v>
      </c>
      <c r="E4" s="1" t="s">
        <v>33</v>
      </c>
    </row>
    <row r="5" spans="1:5" ht="15">
      <c r="A5" s="4" t="s">
        <v>16</v>
      </c>
      <c r="B5" s="5">
        <v>0.1</v>
      </c>
      <c r="C5" s="5">
        <v>0</v>
      </c>
      <c r="D5" s="5">
        <v>0.5</v>
      </c>
      <c r="E5" s="5">
        <v>0.7</v>
      </c>
    </row>
    <row r="6" spans="1:5" ht="15">
      <c r="A6" s="4" t="s">
        <v>17</v>
      </c>
      <c r="B6" s="13">
        <v>1</v>
      </c>
      <c r="C6" s="5">
        <v>0.5</v>
      </c>
      <c r="D6" s="5">
        <v>0.1</v>
      </c>
      <c r="E6" s="5">
        <v>0.6</v>
      </c>
    </row>
    <row r="7" spans="1:5" ht="15">
      <c r="A7" s="4" t="s">
        <v>3</v>
      </c>
      <c r="B7" s="13">
        <v>0.1</v>
      </c>
      <c r="C7" s="5">
        <v>0.3</v>
      </c>
      <c r="D7" s="5">
        <v>0.4</v>
      </c>
      <c r="E7" s="5">
        <v>1</v>
      </c>
    </row>
    <row r="8" spans="1:5" ht="15">
      <c r="A8" s="4" t="s">
        <v>4</v>
      </c>
      <c r="B8" s="14">
        <v>0.5</v>
      </c>
      <c r="C8" s="5">
        <v>0.4</v>
      </c>
      <c r="D8" s="5">
        <v>0.5</v>
      </c>
      <c r="E8" s="5">
        <v>1</v>
      </c>
    </row>
    <row r="9" spans="1:5" ht="30">
      <c r="A9" s="4" t="s">
        <v>5</v>
      </c>
      <c r="B9" s="5">
        <v>0.7</v>
      </c>
      <c r="C9" s="5">
        <v>0.6</v>
      </c>
      <c r="D9" s="5">
        <v>0.4</v>
      </c>
      <c r="E9" s="5">
        <v>1</v>
      </c>
    </row>
    <row r="10" spans="1:5" ht="17.25" customHeight="1">
      <c r="A10" s="4" t="s">
        <v>6</v>
      </c>
      <c r="B10" s="5">
        <v>0.5</v>
      </c>
      <c r="C10" s="5">
        <v>0.4</v>
      </c>
      <c r="D10" s="5">
        <v>0.4</v>
      </c>
      <c r="E10" s="5">
        <v>1</v>
      </c>
    </row>
    <row r="11" spans="1:5" ht="45">
      <c r="A11" s="4" t="s">
        <v>7</v>
      </c>
      <c r="B11" s="5">
        <v>0</v>
      </c>
      <c r="C11" s="5">
        <v>0</v>
      </c>
      <c r="D11" s="5">
        <v>0</v>
      </c>
      <c r="E11" s="5">
        <v>1</v>
      </c>
    </row>
    <row r="12" spans="1:5" ht="15">
      <c r="A12" s="4" t="s">
        <v>8</v>
      </c>
      <c r="B12" s="5">
        <v>0.8</v>
      </c>
      <c r="C12" s="5">
        <v>1</v>
      </c>
      <c r="D12" s="5">
        <v>1</v>
      </c>
      <c r="E12" s="5">
        <v>1</v>
      </c>
    </row>
    <row r="13" spans="1:5" ht="30">
      <c r="A13" s="4" t="s">
        <v>9</v>
      </c>
      <c r="B13" s="5">
        <v>0.5</v>
      </c>
      <c r="C13" s="5">
        <v>0.6</v>
      </c>
      <c r="D13" s="5">
        <v>0.8</v>
      </c>
      <c r="E13" s="5">
        <v>1</v>
      </c>
    </row>
    <row r="14" spans="1:5" ht="15">
      <c r="A14" s="4" t="s">
        <v>10</v>
      </c>
      <c r="B14" s="5">
        <v>0.2</v>
      </c>
      <c r="C14" s="5">
        <v>0.3</v>
      </c>
      <c r="D14" s="5">
        <v>0.5</v>
      </c>
      <c r="E14" s="5">
        <v>1</v>
      </c>
    </row>
    <row r="15" spans="1:5" ht="30">
      <c r="A15" s="4" t="s">
        <v>11</v>
      </c>
      <c r="B15" s="5">
        <v>0.6</v>
      </c>
      <c r="C15" s="5">
        <v>1</v>
      </c>
      <c r="D15" s="5">
        <v>0.6</v>
      </c>
      <c r="E15" s="5">
        <v>0.6</v>
      </c>
    </row>
    <row r="16" spans="1:5" ht="30">
      <c r="A16" s="4" t="s">
        <v>12</v>
      </c>
      <c r="B16" s="5">
        <v>0.3</v>
      </c>
      <c r="C16" s="5">
        <v>0.4</v>
      </c>
      <c r="D16" s="5">
        <v>0.3</v>
      </c>
      <c r="E16" s="5">
        <v>1</v>
      </c>
    </row>
    <row r="17" spans="1:5" ht="30">
      <c r="A17" s="4" t="s">
        <v>13</v>
      </c>
      <c r="B17" s="5">
        <v>0</v>
      </c>
      <c r="C17" s="5">
        <v>0</v>
      </c>
      <c r="D17" s="5">
        <v>0.2</v>
      </c>
      <c r="E17" s="5">
        <v>1</v>
      </c>
    </row>
    <row r="18" spans="1:5" ht="30">
      <c r="A18" s="4" t="s">
        <v>14</v>
      </c>
      <c r="B18" s="5">
        <v>0</v>
      </c>
      <c r="C18" s="5">
        <v>0.2</v>
      </c>
      <c r="D18" s="5">
        <v>0.4</v>
      </c>
      <c r="E18" s="5">
        <v>1</v>
      </c>
    </row>
    <row r="19" spans="1:5" ht="15">
      <c r="A19" s="4" t="s">
        <v>15</v>
      </c>
      <c r="B19" s="5">
        <v>0</v>
      </c>
      <c r="C19" s="5">
        <v>0.6</v>
      </c>
      <c r="D19" s="5">
        <v>0.6</v>
      </c>
      <c r="E19" s="5">
        <v>1</v>
      </c>
    </row>
  </sheetData>
  <mergeCells count="2">
    <mergeCell ref="A3:A4"/>
    <mergeCell ref="B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6">
      <selection activeCell="D17" sqref="D17"/>
    </sheetView>
  </sheetViews>
  <sheetFormatPr defaultColWidth="9.140625" defaultRowHeight="12.75"/>
  <cols>
    <col min="1" max="1" width="40.7109375" style="2" customWidth="1"/>
    <col min="2" max="2" width="7.28125" style="2" customWidth="1"/>
    <col min="3" max="3" width="6.7109375" style="2" customWidth="1"/>
    <col min="4" max="4" width="7.140625" style="2" customWidth="1"/>
    <col min="5" max="5" width="7.57421875" style="2" customWidth="1"/>
    <col min="6" max="7" width="6.8515625" style="10" customWidth="1"/>
    <col min="8" max="8" width="7.28125" style="10" customWidth="1"/>
    <col min="9" max="9" width="7.140625" style="2" customWidth="1"/>
    <col min="10" max="16384" width="9.140625" style="2" customWidth="1"/>
  </cols>
  <sheetData>
    <row r="1" ht="15.75">
      <c r="A1" s="6"/>
    </row>
    <row r="3" spans="1:8" ht="15">
      <c r="A3" s="22" t="s">
        <v>34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9" ht="15">
      <c r="A5" s="4" t="s">
        <v>16</v>
      </c>
      <c r="B5" s="11">
        <f>'вI.II.III.IV'!$E5*kIV!B5*'аI.II.III.IV'!B$5</f>
        <v>0.07653333333333333</v>
      </c>
      <c r="C5" s="11">
        <f>'вI.II.III.IV'!$E5*kIV!C5*'аI.II.III.IV'!C$5</f>
        <v>0.07653333333333333</v>
      </c>
      <c r="D5" s="11">
        <f>'вI.II.III.IV'!$E5*kIV!D5*'аI.II.III.IV'!D$5</f>
        <v>0.06887999999999998</v>
      </c>
      <c r="E5" s="11">
        <f>'вI.II.III.IV'!$E5*kIV!E5*'аI.II.III.IV'!E$5</f>
        <v>0.04284</v>
      </c>
      <c r="F5" s="11">
        <f>'вI.II.III.IV'!$E5*kIV!F5*'аI.II.III.IV'!F$5</f>
        <v>0.03024</v>
      </c>
      <c r="G5" s="11">
        <f>'вI.II.III.IV'!$E5*kIV!G5*'аI.II.III.IV'!G$5</f>
        <v>0.030799999999999994</v>
      </c>
      <c r="H5" s="11">
        <f>'вI.II.III.IV'!$E5*kIV!H5*'аI.II.III.IV'!H$5</f>
        <v>0.011479999999999997</v>
      </c>
      <c r="I5" s="11">
        <f aca="true" t="shared" si="0" ref="I5:I10">SUM(B5:H5)</f>
        <v>0.3373066666666666</v>
      </c>
    </row>
    <row r="6" spans="1:9" ht="15">
      <c r="A6" s="4" t="s">
        <v>17</v>
      </c>
      <c r="B6" s="11">
        <f>'вI.II.III.IV'!$E6*kIV!B6*'аI.II.III.IV'!B$5</f>
        <v>0.0544</v>
      </c>
      <c r="C6" s="11">
        <f>'вI.II.III.IV'!$E6*kIV!C6*'аI.II.III.IV'!C$5</f>
        <v>0.0704</v>
      </c>
      <c r="D6" s="11">
        <f>'вI.II.III.IV'!$E6*kIV!D6*'аI.II.III.IV'!D$5</f>
        <v>0.05760000000000001</v>
      </c>
      <c r="E6" s="11">
        <f>'вI.II.III.IV'!$E6*kIV!E6*'аI.II.III.IV'!E$5</f>
        <v>0.04896</v>
      </c>
      <c r="F6" s="11">
        <f>'вI.II.III.IV'!$E6*kIV!F6*'аI.II.III.IV'!F$5</f>
        <v>0.034559999999999994</v>
      </c>
      <c r="G6" s="11">
        <f>'вI.II.III.IV'!$E6*kIV!G6*'аI.II.III.IV'!G$5</f>
        <v>0.0288</v>
      </c>
      <c r="H6" s="11">
        <f>'вI.II.III.IV'!$E6*kIV!H6*'аI.II.III.IV'!H$5</f>
        <v>0.008159999999999999</v>
      </c>
      <c r="I6" s="17">
        <f t="shared" si="0"/>
        <v>0.30288</v>
      </c>
    </row>
    <row r="7" spans="1:9" ht="15">
      <c r="A7" s="4" t="s">
        <v>3</v>
      </c>
      <c r="B7" s="11">
        <f>'вI.II.III.IV'!$E7*kIV!B7*'аI.II.III.IV'!B$5</f>
        <v>0.15333333333333332</v>
      </c>
      <c r="C7" s="11">
        <f>'вI.II.III.IV'!$E7*kIV!C7*'аI.II.III.IV'!C$5</f>
        <v>0.16000000000000003</v>
      </c>
      <c r="D7" s="11">
        <f>'вI.II.III.IV'!$E7*kIV!D7*'аI.II.III.IV'!D$5</f>
        <v>0.11399999999999999</v>
      </c>
      <c r="E7" s="11">
        <f>'вI.II.III.IV'!$E7*kIV!E7*'аI.II.III.IV'!E$5</f>
        <v>0.136</v>
      </c>
      <c r="F7" s="11">
        <f>'вI.II.III.IV'!$E7*kIV!F7*'аI.II.III.IV'!F$5</f>
        <v>0.07999999999999999</v>
      </c>
      <c r="G7" s="11">
        <f>'вI.II.III.IV'!$E7*kIV!G7*'аI.II.III.IV'!G$5</f>
        <v>0.07666666666666666</v>
      </c>
      <c r="H7" s="11">
        <f>'вI.II.III.IV'!$E7*kIV!H7*'аI.II.III.IV'!H$5</f>
        <v>0.026</v>
      </c>
      <c r="I7" s="11">
        <f t="shared" si="0"/>
        <v>0.746</v>
      </c>
    </row>
    <row r="8" spans="1:9" ht="15">
      <c r="A8" s="4" t="s">
        <v>4</v>
      </c>
      <c r="B8" s="11">
        <f>'вI.II.III.IV'!$E8*kIV!B8*'аI.II.III.IV'!B$5</f>
        <v>0.15333333333333332</v>
      </c>
      <c r="C8" s="11">
        <f>'вI.II.III.IV'!$E8*kIV!C8*'аI.II.III.IV'!C$5</f>
        <v>0.15333333333333332</v>
      </c>
      <c r="D8" s="11">
        <f>'вI.II.III.IV'!$E8*kIV!D8*'аI.II.III.IV'!D$5</f>
        <v>0.13199999999999998</v>
      </c>
      <c r="E8" s="11">
        <f>'вI.II.III.IV'!$E8*kIV!E8*'аI.II.III.IV'!E$5</f>
        <v>0.136</v>
      </c>
      <c r="F8" s="11">
        <f>'вI.II.III.IV'!$E8*kIV!F8*'аI.II.III.IV'!F$5</f>
        <v>0.076</v>
      </c>
      <c r="G8" s="11">
        <f>'вI.II.III.IV'!$E8*kIV!G8*'аI.II.III.IV'!G$5</f>
        <v>0.07</v>
      </c>
      <c r="H8" s="11">
        <f>'вI.II.III.IV'!$E8*kIV!H8*'аI.II.III.IV'!H$5</f>
        <v>0.024</v>
      </c>
      <c r="I8" s="11">
        <f t="shared" si="0"/>
        <v>0.7446666666666666</v>
      </c>
    </row>
    <row r="9" spans="1:9" ht="30">
      <c r="A9" s="4" t="s">
        <v>5</v>
      </c>
      <c r="B9" s="11">
        <f>'вI.II.III.IV'!$E9*kIV!B9*'аI.II.III.IV'!B$5</f>
        <v>0.18</v>
      </c>
      <c r="C9" s="11">
        <f>'вI.II.III.IV'!$E9*kIV!C9*'аI.II.III.IV'!C$5</f>
        <v>0.18</v>
      </c>
      <c r="D9" s="11">
        <f>'вI.II.III.IV'!$E9*kIV!D9*'аI.II.III.IV'!D$5</f>
        <v>0.16199999999999998</v>
      </c>
      <c r="E9" s="11">
        <f>'вI.II.III.IV'!$E9*kIV!E9*'аI.II.III.IV'!E$5</f>
        <v>0.14733333333333334</v>
      </c>
      <c r="F9" s="11">
        <f>'вI.II.III.IV'!$E9*kIV!F9*'аI.II.III.IV'!F$5</f>
        <v>0.09199999999999998</v>
      </c>
      <c r="G9" s="11">
        <f>'вI.II.III.IV'!$E9*kIV!G9*'аI.II.III.IV'!G$5</f>
        <v>0.08333333333333333</v>
      </c>
      <c r="H9" s="11">
        <f>'вI.II.III.IV'!$E9*kIV!H9*'аI.II.III.IV'!H$5</f>
        <v>0.024999999999999998</v>
      </c>
      <c r="I9" s="11">
        <f t="shared" si="0"/>
        <v>0.8696666666666667</v>
      </c>
    </row>
    <row r="10" spans="1:9" ht="27.75" customHeight="1">
      <c r="A10" s="4" t="s">
        <v>6</v>
      </c>
      <c r="B10" s="11">
        <f>'вI.II.III.IV'!$E10*kIV!B10*'аI.II.III.IV'!B$5</f>
        <v>0.16666666666666666</v>
      </c>
      <c r="C10" s="11">
        <f>'вI.II.III.IV'!$E10*kIV!C10*'аI.II.III.IV'!C$5</f>
        <v>0.16000000000000003</v>
      </c>
      <c r="D10" s="11">
        <f>'вI.II.III.IV'!$E10*kIV!D10*'аI.II.III.IV'!D$5</f>
        <v>0.13799999999999998</v>
      </c>
      <c r="E10" s="11">
        <f>'вI.II.III.IV'!$E10*kIV!E10*'аI.II.III.IV'!E$5</f>
        <v>0.13033333333333333</v>
      </c>
      <c r="F10" s="11">
        <f>'вI.II.III.IV'!$E10*kIV!F10*'аI.II.III.IV'!F$5</f>
        <v>0.084</v>
      </c>
      <c r="G10" s="11">
        <f>'вI.II.III.IV'!$E10*kIV!G10*'аI.II.III.IV'!G$5</f>
        <v>0.06333333333333334</v>
      </c>
      <c r="H10" s="11">
        <f>'вI.II.III.IV'!$E10*kIV!H10*'аI.II.III.IV'!H$5</f>
        <v>0.022999999999999996</v>
      </c>
      <c r="I10" s="11">
        <f t="shared" si="0"/>
        <v>0.7653333333333333</v>
      </c>
    </row>
    <row r="11" spans="1:9" ht="45">
      <c r="A11" s="4" t="s">
        <v>7</v>
      </c>
      <c r="B11" s="11">
        <f>'вI.II.III.IV'!$E11*kIV!B11*'аI.II.III.IV'!B$5</f>
        <v>0.13333333333333333</v>
      </c>
      <c r="C11" s="11">
        <f>'вI.II.III.IV'!$E11*kIV!C11*'аI.II.III.IV'!C$5</f>
        <v>0.12666666666666668</v>
      </c>
      <c r="D11" s="11">
        <f>'вI.II.III.IV'!$E11*kIV!D11*'аI.II.III.IV'!D$5</f>
        <v>0.11399999999999999</v>
      </c>
      <c r="E11" s="11">
        <f>'вI.II.III.IV'!$E11*kIV!E11*'аI.II.III.IV'!E$5</f>
        <v>0.10200000000000001</v>
      </c>
      <c r="F11" s="11">
        <f>'вI.II.III.IV'!$E11*kIV!F11*'аI.II.III.IV'!F$5</f>
        <v>0.06</v>
      </c>
      <c r="G11" s="11">
        <f>'вI.II.III.IV'!$E11*kIV!G11*'аI.II.III.IV'!G$5</f>
        <v>0.05</v>
      </c>
      <c r="H11" s="11">
        <f>'вI.II.III.IV'!$E11*kIV!H11*'аI.II.III.IV'!H$5</f>
        <v>0.018</v>
      </c>
      <c r="I11" s="11">
        <f aca="true" t="shared" si="1" ref="I11:I19">SUM(B11:H11)</f>
        <v>0.6040000000000001</v>
      </c>
    </row>
    <row r="12" spans="1:9" ht="15">
      <c r="A12" s="4" t="s">
        <v>8</v>
      </c>
      <c r="B12" s="11">
        <f>'вI.II.III.IV'!$E12*kIV!B12*'аI.II.III.IV'!B$5</f>
        <v>0.18666666666666668</v>
      </c>
      <c r="C12" s="11">
        <f>'вI.II.III.IV'!$E12*kIV!C12*'аI.II.III.IV'!C$5</f>
        <v>0.18500000000000003</v>
      </c>
      <c r="D12" s="11">
        <f>'вI.II.III.IV'!$E12*kIV!D12*'аI.II.III.IV'!D$5</f>
        <v>0.174</v>
      </c>
      <c r="E12" s="11">
        <f>'вI.II.III.IV'!$E12*kIV!E12*'аI.II.III.IV'!E$5</f>
        <v>0.153</v>
      </c>
      <c r="F12" s="11">
        <f>'вI.II.III.IV'!$E12*kIV!F12*'аI.II.III.IV'!F$5</f>
        <v>0.105</v>
      </c>
      <c r="G12" s="11">
        <f>'вI.II.III.IV'!$E12*kIV!G12*'аI.II.III.IV'!G$5</f>
        <v>0.08703703703703704</v>
      </c>
      <c r="H12" s="11">
        <f>'вI.II.III.IV'!$E12*kIV!H12*'аI.II.III.IV'!H$5</f>
        <v>0.027</v>
      </c>
      <c r="I12" s="11">
        <f t="shared" si="1"/>
        <v>0.9177037037037038</v>
      </c>
    </row>
    <row r="13" spans="1:9" ht="30">
      <c r="A13" s="4" t="s">
        <v>9</v>
      </c>
      <c r="B13" s="11">
        <f>'вI.II.III.IV'!$E13*kIV!B13*'аI.II.III.IV'!B$5</f>
        <v>0.16666666666666666</v>
      </c>
      <c r="C13" s="11">
        <f>'вI.II.III.IV'!$E13*kIV!C13*'аI.II.III.IV'!C$5</f>
        <v>0.16000000000000003</v>
      </c>
      <c r="D13" s="11">
        <f>'вI.II.III.IV'!$E13*kIV!D13*'аI.II.III.IV'!D$5</f>
        <v>0.144</v>
      </c>
      <c r="E13" s="11">
        <f>'вI.II.III.IV'!$E13*kIV!E13*'аI.II.III.IV'!E$5</f>
        <v>0.14733333333333334</v>
      </c>
      <c r="F13" s="11">
        <f>'вI.II.III.IV'!$E13*kIV!F13*'аI.II.III.IV'!F$5</f>
        <v>0.096</v>
      </c>
      <c r="G13" s="11">
        <f>'вI.II.III.IV'!$E13*kIV!G13*'аI.II.III.IV'!G$5</f>
        <v>0.08666666666666667</v>
      </c>
      <c r="H13" s="11">
        <f>'вI.II.III.IV'!$E13*kIV!H13*'аI.II.III.IV'!H$5</f>
        <v>0.026</v>
      </c>
      <c r="I13" s="11">
        <f t="shared" si="1"/>
        <v>0.8266666666666667</v>
      </c>
    </row>
    <row r="14" spans="1:9" ht="15">
      <c r="A14" s="4" t="s">
        <v>10</v>
      </c>
      <c r="B14" s="11">
        <f>'вI.II.III.IV'!$E14*kIV!B14*'аI.II.III.IV'!B$5</f>
        <v>0.13333333333333333</v>
      </c>
      <c r="C14" s="11">
        <f>'вI.II.III.IV'!$E14*kIV!C14*'аI.II.III.IV'!C$5</f>
        <v>0.13333333333333333</v>
      </c>
      <c r="D14" s="11">
        <f>'вI.II.III.IV'!$E14*kIV!D14*'аI.II.III.IV'!D$5</f>
        <v>0.126</v>
      </c>
      <c r="E14" s="11">
        <f>'вI.II.III.IV'!$E14*kIV!E14*'аI.II.III.IV'!E$5</f>
        <v>0.12466666666666666</v>
      </c>
      <c r="F14" s="11">
        <f>'вI.II.III.IV'!$E14*kIV!F14*'аI.II.III.IV'!F$5</f>
        <v>0.08399999999999999</v>
      </c>
      <c r="G14" s="11">
        <f>'вI.II.III.IV'!$E14*kIV!G14*'аI.II.III.IV'!G$5</f>
        <v>0.06666666666666667</v>
      </c>
      <c r="H14" s="11">
        <f>'вI.II.III.IV'!$E14*kIV!H14*'аI.II.III.IV'!H$5</f>
        <v>0.020999999999999998</v>
      </c>
      <c r="I14" s="11">
        <f t="shared" si="1"/>
        <v>0.689</v>
      </c>
    </row>
    <row r="15" spans="1:9" ht="30">
      <c r="A15" s="4" t="s">
        <v>11</v>
      </c>
      <c r="B15" s="11">
        <f>'вI.II.III.IV'!$E15*kIV!B15*'аI.II.III.IV'!B$5</f>
        <v>0.09</v>
      </c>
      <c r="C15" s="11">
        <f>'вI.II.III.IV'!$E15*kIV!C15*'аI.II.III.IV'!C$5</f>
        <v>0.092</v>
      </c>
      <c r="D15" s="11">
        <f>'вI.II.III.IV'!$E15*kIV!D15*'аI.II.III.IV'!D$5</f>
        <v>0.0729</v>
      </c>
      <c r="E15" s="11">
        <f>'вI.II.III.IV'!$E15*kIV!E15*'аI.II.III.IV'!E$5</f>
        <v>0.0714</v>
      </c>
      <c r="F15" s="11">
        <f>'вI.II.III.IV'!$E15*kIV!F15*'аI.II.III.IV'!F$5</f>
        <v>0.048600000000000004</v>
      </c>
      <c r="G15" s="11">
        <f>'вI.II.III.IV'!$E15*kIV!G15*'аI.II.III.IV'!G$5</f>
        <v>0.04050000000000001</v>
      </c>
      <c r="H15" s="11">
        <f>'вI.II.III.IV'!$E15*kIV!H15*'аI.II.III.IV'!H$5</f>
        <v>0.012599999999999998</v>
      </c>
      <c r="I15" s="17">
        <f t="shared" si="1"/>
        <v>0.428</v>
      </c>
    </row>
    <row r="16" spans="1:9" ht="30">
      <c r="A16" s="4" t="s">
        <v>12</v>
      </c>
      <c r="B16" s="11">
        <f>'вI.II.III.IV'!$E16*kIV!B16*'аI.II.III.IV'!B$5</f>
        <v>0.14</v>
      </c>
      <c r="C16" s="11">
        <f>'вI.II.III.IV'!$E16*kIV!C16*'аI.II.III.IV'!C$5</f>
        <v>0.14666666666666667</v>
      </c>
      <c r="D16" s="11">
        <f>'вI.II.III.IV'!$E16*kIV!D16*'аI.II.III.IV'!D$5</f>
        <v>0.13799999999999998</v>
      </c>
      <c r="E16" s="11">
        <f>'вI.II.III.IV'!$E16*kIV!E16*'аI.II.III.IV'!E$5</f>
        <v>0.14733333333333334</v>
      </c>
      <c r="F16" s="11">
        <f>'вI.II.III.IV'!$E16*kIV!F16*'аI.II.III.IV'!F$5</f>
        <v>0.096</v>
      </c>
      <c r="G16" s="11">
        <f>'вI.II.III.IV'!$E16*kIV!G16*'аI.II.III.IV'!G$5</f>
        <v>0.08000000000000002</v>
      </c>
      <c r="H16" s="11">
        <f>'вI.II.III.IV'!$E16*kIV!H16*'аI.II.III.IV'!H$5</f>
        <v>0.024999999999999998</v>
      </c>
      <c r="I16" s="11">
        <f t="shared" si="1"/>
        <v>0.773</v>
      </c>
    </row>
    <row r="17" spans="1:9" ht="30">
      <c r="A17" s="4" t="s">
        <v>13</v>
      </c>
      <c r="B17" s="11">
        <f>'вI.II.III.IV'!$E17*kIV!B17*'аI.II.III.IV'!B$5</f>
        <v>0.13333333333333333</v>
      </c>
      <c r="C17" s="11">
        <f>'вI.II.III.IV'!$E17*kIV!C17*'аI.II.III.IV'!C$5</f>
        <v>0.13333333333333333</v>
      </c>
      <c r="D17" s="11">
        <f>'вI.II.III.IV'!$E17*kIV!D17*'аI.II.III.IV'!D$5</f>
        <v>0.12</v>
      </c>
      <c r="E17" s="11">
        <f>'вI.II.III.IV'!$E17*kIV!E17*'аI.II.III.IV'!E$5</f>
        <v>0.11333333333333334</v>
      </c>
      <c r="F17" s="11">
        <f>'вI.II.III.IV'!$E17*kIV!F17*'аI.II.III.IV'!F$5</f>
        <v>0.07999999999999999</v>
      </c>
      <c r="G17" s="11">
        <f>'вI.II.III.IV'!$E17*kIV!G17*'аI.II.III.IV'!G$5</f>
        <v>0.06666666666666667</v>
      </c>
      <c r="H17" s="11">
        <f>'вI.II.III.IV'!$E17*kIV!H17*'аI.II.III.IV'!H$5</f>
        <v>0.019999999999999997</v>
      </c>
      <c r="I17" s="11">
        <f t="shared" si="1"/>
        <v>0.6666666666666666</v>
      </c>
    </row>
    <row r="18" spans="1:9" ht="30">
      <c r="A18" s="4" t="s">
        <v>14</v>
      </c>
      <c r="B18" s="11">
        <f>'вI.II.III.IV'!$E18*kIV!B18*'аI.II.III.IV'!B$5</f>
        <v>0.13333333333333333</v>
      </c>
      <c r="C18" s="11">
        <f>'вI.II.III.IV'!$E18*kIV!C18*'аI.II.III.IV'!C$5</f>
        <v>0.16</v>
      </c>
      <c r="D18" s="11">
        <f>'вI.II.III.IV'!$E18*kIV!D18*'аI.II.III.IV'!D$5</f>
        <v>0.12</v>
      </c>
      <c r="E18" s="11">
        <f>'вI.II.III.IV'!$E18*kIV!E18*'аI.II.III.IV'!E$5</f>
        <v>0.136</v>
      </c>
      <c r="F18" s="11">
        <f>'вI.II.III.IV'!$E18*kIV!F18*'аI.II.III.IV'!F$5</f>
        <v>0.09599999999999999</v>
      </c>
      <c r="G18" s="11">
        <f>'вI.II.III.IV'!$E18*kIV!G18*'аI.II.III.IV'!G$5</f>
        <v>0.08666666666666667</v>
      </c>
      <c r="H18" s="11">
        <f>'вI.II.III.IV'!$E18*kIV!H18*'аI.II.III.IV'!H$5</f>
        <v>0.019999999999999997</v>
      </c>
      <c r="I18" s="11">
        <f t="shared" si="1"/>
        <v>0.752</v>
      </c>
    </row>
    <row r="19" spans="1:9" ht="15.75" thickBot="1">
      <c r="A19" s="4" t="s">
        <v>15</v>
      </c>
      <c r="B19" s="11">
        <f>'вI.II.III.IV'!$E19*kIV!B19*'аI.II.III.IV'!B$5</f>
        <v>0.17333333333333334</v>
      </c>
      <c r="C19" s="11">
        <f>'вI.II.III.IV'!$E19*kIV!C19*'аI.II.III.IV'!C$5</f>
        <v>0.18666666666666665</v>
      </c>
      <c r="D19" s="11">
        <f>'вI.II.III.IV'!$E19*kIV!D19*'аI.II.III.IV'!D$5</f>
        <v>0.17538461538461536</v>
      </c>
      <c r="E19" s="11">
        <f>'вI.II.III.IV'!$E19*kIV!E19*'аI.II.III.IV'!E$5</f>
        <v>0.14912280701754388</v>
      </c>
      <c r="F19" s="11">
        <f>'вI.II.III.IV'!$E19*kIV!F19*'аI.II.III.IV'!F$5</f>
        <v>0.11199999999999999</v>
      </c>
      <c r="G19" s="11">
        <f>'вI.II.III.IV'!$E19*kIV!G19*'аI.II.III.IV'!G$5</f>
        <v>0.09019607843137256</v>
      </c>
      <c r="H19" s="28">
        <f>'вI.II.III.IV'!$E19*kIV!H19*'аI.II.III.IV'!H$5</f>
        <v>0.026</v>
      </c>
      <c r="I19" s="28">
        <f t="shared" si="1"/>
        <v>0.9127035008335318</v>
      </c>
    </row>
    <row r="20" spans="8:9" ht="16.5" customHeight="1" thickBot="1">
      <c r="H20" s="30" t="s">
        <v>43</v>
      </c>
      <c r="I20" s="29">
        <f>SUM(I5:I19)</f>
        <v>10.335593871203903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autoFilter ref="B4:I19"/>
  <mergeCells count="7">
    <mergeCell ref="A25:G25"/>
    <mergeCell ref="A26:G26"/>
    <mergeCell ref="A27:G27"/>
    <mergeCell ref="A3:A4"/>
    <mergeCell ref="B3:H3"/>
    <mergeCell ref="A23:G23"/>
    <mergeCell ref="A24:G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I18" sqref="I18"/>
    </sheetView>
  </sheetViews>
  <sheetFormatPr defaultColWidth="9.140625" defaultRowHeight="12.75"/>
  <sheetData>
    <row r="1" spans="1:2" ht="12.75">
      <c r="A1" s="18" t="s">
        <v>36</v>
      </c>
      <c r="B1" s="19">
        <f>wI!I20</f>
        <v>2.4261000000000004</v>
      </c>
    </row>
    <row r="2" spans="1:2" ht="12.75">
      <c r="A2" s="18" t="s">
        <v>37</v>
      </c>
      <c r="B2" s="19">
        <f>wII!I20</f>
        <v>3.9631072248242525</v>
      </c>
    </row>
    <row r="3" spans="1:2" ht="12.75">
      <c r="A3" s="18" t="s">
        <v>38</v>
      </c>
      <c r="B3" s="19">
        <f>wIII!I20</f>
        <v>3.660284531590414</v>
      </c>
    </row>
    <row r="4" spans="1:2" ht="12.75">
      <c r="A4" s="20" t="s">
        <v>39</v>
      </c>
      <c r="B4" s="21">
        <f>wIV!I20</f>
        <v>10.335593871203903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10" sqref="J10"/>
    </sheetView>
  </sheetViews>
  <sheetFormatPr defaultColWidth="9.140625" defaultRowHeight="12.75"/>
  <cols>
    <col min="1" max="1" width="40.710937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16384" width="9.140625" style="2" customWidth="1"/>
  </cols>
  <sheetData>
    <row r="1" ht="15.75">
      <c r="A1" s="6" t="s">
        <v>18</v>
      </c>
    </row>
    <row r="3" spans="1:8" ht="15">
      <c r="A3" s="22" t="s">
        <v>19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8" ht="15">
      <c r="A5" s="4" t="s">
        <v>16</v>
      </c>
      <c r="B5" s="5">
        <v>1</v>
      </c>
      <c r="C5" s="5">
        <v>1</v>
      </c>
      <c r="D5" s="5">
        <v>1</v>
      </c>
      <c r="E5" s="5">
        <v>0.3</v>
      </c>
      <c r="F5" s="5">
        <v>0.3</v>
      </c>
      <c r="G5" s="5">
        <v>0.6</v>
      </c>
      <c r="H5" s="5">
        <v>1</v>
      </c>
    </row>
    <row r="6" spans="1:8" ht="15">
      <c r="A6" s="4" t="s">
        <v>17</v>
      </c>
      <c r="B6" s="13">
        <v>0.3</v>
      </c>
      <c r="C6" s="13">
        <v>0.8</v>
      </c>
      <c r="D6" s="13">
        <v>0.6</v>
      </c>
      <c r="E6" s="13">
        <v>0.4</v>
      </c>
      <c r="F6" s="13">
        <v>0.4</v>
      </c>
      <c r="G6" s="13">
        <v>0.4</v>
      </c>
      <c r="H6" s="13">
        <v>0.3</v>
      </c>
    </row>
    <row r="7" spans="1:8" ht="15">
      <c r="A7" s="4" t="s">
        <v>3</v>
      </c>
      <c r="B7" s="13">
        <v>0.5</v>
      </c>
      <c r="C7" s="13">
        <v>0.6</v>
      </c>
      <c r="D7" s="13">
        <v>0.1</v>
      </c>
      <c r="E7" s="13">
        <v>0.6</v>
      </c>
      <c r="F7" s="13">
        <v>0.2</v>
      </c>
      <c r="G7" s="13">
        <v>0.5</v>
      </c>
      <c r="H7" s="13">
        <v>0.8</v>
      </c>
    </row>
    <row r="8" spans="1:8" ht="15">
      <c r="A8" s="4" t="s">
        <v>4</v>
      </c>
      <c r="B8" s="5">
        <v>0.4</v>
      </c>
      <c r="C8" s="5">
        <v>0.4</v>
      </c>
      <c r="D8" s="5">
        <v>0.3</v>
      </c>
      <c r="E8" s="5">
        <v>0.5</v>
      </c>
      <c r="F8" s="5">
        <v>0</v>
      </c>
      <c r="G8" s="5">
        <v>0.2</v>
      </c>
      <c r="H8" s="5">
        <v>0.5</v>
      </c>
    </row>
    <row r="9" spans="1:8" ht="30">
      <c r="A9" s="4" t="s">
        <v>5</v>
      </c>
      <c r="B9" s="5">
        <v>0.6</v>
      </c>
      <c r="C9" s="5">
        <v>0.6</v>
      </c>
      <c r="D9" s="5">
        <v>0.6</v>
      </c>
      <c r="E9" s="5">
        <v>0.5</v>
      </c>
      <c r="F9" s="5">
        <v>0.2</v>
      </c>
      <c r="G9" s="5">
        <v>0.4</v>
      </c>
      <c r="H9" s="5">
        <v>0.4</v>
      </c>
    </row>
    <row r="10" spans="1:8" ht="27.75" customHeight="1">
      <c r="A10" s="4" t="s">
        <v>6</v>
      </c>
      <c r="B10" s="5">
        <v>0.6</v>
      </c>
      <c r="C10" s="5">
        <v>0.5</v>
      </c>
      <c r="D10" s="5">
        <v>0.4</v>
      </c>
      <c r="E10" s="5">
        <v>0.4</v>
      </c>
      <c r="F10" s="5">
        <v>0.2</v>
      </c>
      <c r="G10" s="5">
        <v>0</v>
      </c>
      <c r="H10" s="5">
        <v>0.4</v>
      </c>
    </row>
    <row r="11" spans="1:8" ht="45">
      <c r="A11" s="4" t="s">
        <v>7</v>
      </c>
      <c r="B11" s="5">
        <v>0.5</v>
      </c>
      <c r="C11" s="5">
        <v>0.4</v>
      </c>
      <c r="D11" s="5">
        <v>0.4</v>
      </c>
      <c r="E11" s="5">
        <v>0.3</v>
      </c>
      <c r="F11" s="5">
        <v>0.2</v>
      </c>
      <c r="G11" s="5">
        <v>0.2</v>
      </c>
      <c r="H11" s="5">
        <v>0.3</v>
      </c>
    </row>
    <row r="12" spans="1:8" ht="15">
      <c r="A12" s="4" t="s">
        <v>8</v>
      </c>
      <c r="B12" s="5">
        <v>0.3</v>
      </c>
      <c r="C12" s="5">
        <v>0.7</v>
      </c>
      <c r="D12" s="5">
        <v>0.4</v>
      </c>
      <c r="E12" s="5">
        <v>0.2</v>
      </c>
      <c r="F12" s="5">
        <v>0.5</v>
      </c>
      <c r="G12" s="5">
        <v>1</v>
      </c>
      <c r="H12" s="5">
        <v>0.6</v>
      </c>
    </row>
    <row r="13" spans="1:8" ht="30">
      <c r="A13" s="4" t="s">
        <v>9</v>
      </c>
      <c r="B13" s="5">
        <v>0.4</v>
      </c>
      <c r="C13" s="5">
        <v>0.3</v>
      </c>
      <c r="D13" s="5">
        <v>0.3</v>
      </c>
      <c r="E13" s="5">
        <v>0.5</v>
      </c>
      <c r="F13" s="5">
        <v>0.3</v>
      </c>
      <c r="G13" s="5">
        <v>0.5</v>
      </c>
      <c r="H13" s="5">
        <v>0.5</v>
      </c>
    </row>
    <row r="14" spans="1:8" ht="15">
      <c r="A14" s="4" t="s">
        <v>10</v>
      </c>
      <c r="B14" s="5">
        <v>0.2</v>
      </c>
      <c r="C14" s="5">
        <v>0.2</v>
      </c>
      <c r="D14" s="5">
        <v>0.3</v>
      </c>
      <c r="E14" s="5">
        <v>0.4</v>
      </c>
      <c r="F14" s="5">
        <v>0.3</v>
      </c>
      <c r="G14" s="5">
        <v>0.2</v>
      </c>
      <c r="H14" s="5">
        <v>0.3</v>
      </c>
    </row>
    <row r="15" spans="1:8" ht="30">
      <c r="A15" s="4" t="s">
        <v>11</v>
      </c>
      <c r="B15" s="5">
        <v>0.8</v>
      </c>
      <c r="C15" s="5">
        <v>0.4</v>
      </c>
      <c r="D15" s="5">
        <v>0.5</v>
      </c>
      <c r="E15" s="5">
        <v>0.6</v>
      </c>
      <c r="F15" s="5">
        <v>0.5</v>
      </c>
      <c r="G15" s="5">
        <v>0.5</v>
      </c>
      <c r="H15" s="5">
        <v>0.6</v>
      </c>
    </row>
    <row r="16" spans="1:8" ht="30">
      <c r="A16" s="4" t="s">
        <v>12</v>
      </c>
      <c r="B16" s="5">
        <v>0.2</v>
      </c>
      <c r="C16" s="5">
        <v>0.3</v>
      </c>
      <c r="D16" s="5">
        <v>0.4</v>
      </c>
      <c r="E16" s="5">
        <v>0.7</v>
      </c>
      <c r="F16" s="5">
        <v>0.5</v>
      </c>
      <c r="G16" s="5">
        <v>0.5</v>
      </c>
      <c r="H16" s="5">
        <v>0.6</v>
      </c>
    </row>
    <row r="17" spans="1:8" ht="30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30">
      <c r="A18" s="4" t="s">
        <v>14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5">
      <c r="A19" s="4" t="s">
        <v>15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mergeCells count="7">
    <mergeCell ref="A3:A4"/>
    <mergeCell ref="A27:G27"/>
    <mergeCell ref="A26:G26"/>
    <mergeCell ref="A25:G25"/>
    <mergeCell ref="A24:G24"/>
    <mergeCell ref="A23:G23"/>
    <mergeCell ref="B3:H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0.710937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16384" width="9.140625" style="2" customWidth="1"/>
  </cols>
  <sheetData>
    <row r="1" ht="15.75">
      <c r="A1" s="6" t="s">
        <v>18</v>
      </c>
    </row>
    <row r="3" spans="1:8" ht="15">
      <c r="A3" s="22" t="s">
        <v>19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9" ht="30">
      <c r="A5" s="4" t="s">
        <v>28</v>
      </c>
      <c r="B5" s="12">
        <v>0.2</v>
      </c>
      <c r="C5" s="12">
        <v>0.2</v>
      </c>
      <c r="D5" s="12">
        <v>0.18</v>
      </c>
      <c r="E5" s="12">
        <v>0.17</v>
      </c>
      <c r="F5" s="12">
        <v>0.12</v>
      </c>
      <c r="G5" s="12">
        <v>0.1</v>
      </c>
      <c r="H5" s="12">
        <v>0.03</v>
      </c>
      <c r="I5" s="2">
        <f>SUM(B5:H5)</f>
        <v>1</v>
      </c>
    </row>
    <row r="7" ht="15">
      <c r="A7" s="9" t="s">
        <v>21</v>
      </c>
    </row>
    <row r="8" ht="15">
      <c r="A8" s="9" t="s">
        <v>22</v>
      </c>
    </row>
    <row r="9" spans="1:7" ht="15">
      <c r="A9" s="26" t="s">
        <v>23</v>
      </c>
      <c r="B9" s="26"/>
      <c r="C9" s="26"/>
      <c r="D9" s="26"/>
      <c r="E9" s="26"/>
      <c r="F9" s="26"/>
      <c r="G9" s="26"/>
    </row>
    <row r="10" spans="1:7" ht="14.25" customHeight="1">
      <c r="A10" s="26" t="s">
        <v>24</v>
      </c>
      <c r="B10" s="26"/>
      <c r="C10" s="26"/>
      <c r="D10" s="26"/>
      <c r="E10" s="26"/>
      <c r="F10" s="26"/>
      <c r="G10" s="26"/>
    </row>
    <row r="11" spans="1:7" ht="15.75" customHeight="1">
      <c r="A11" s="26" t="s">
        <v>25</v>
      </c>
      <c r="B11" s="26"/>
      <c r="C11" s="26"/>
      <c r="D11" s="26"/>
      <c r="E11" s="26"/>
      <c r="F11" s="26"/>
      <c r="G11" s="26"/>
    </row>
    <row r="12" spans="1:7" ht="15" customHeight="1">
      <c r="A12" s="26" t="s">
        <v>26</v>
      </c>
      <c r="B12" s="26"/>
      <c r="C12" s="26"/>
      <c r="D12" s="26"/>
      <c r="E12" s="26"/>
      <c r="F12" s="26"/>
      <c r="G12" s="26"/>
    </row>
    <row r="13" spans="1:7" ht="15.75" customHeight="1">
      <c r="A13" s="26" t="s">
        <v>27</v>
      </c>
      <c r="B13" s="26"/>
      <c r="C13" s="26"/>
      <c r="D13" s="26"/>
      <c r="E13" s="26"/>
      <c r="F13" s="26"/>
      <c r="G13" s="26"/>
    </row>
  </sheetData>
  <mergeCells count="7">
    <mergeCell ref="A11:G11"/>
    <mergeCell ref="A12:G12"/>
    <mergeCell ref="A13:G13"/>
    <mergeCell ref="A3:A4"/>
    <mergeCell ref="B3:H3"/>
    <mergeCell ref="A9:G9"/>
    <mergeCell ref="A10:G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21" sqref="H21"/>
    </sheetView>
  </sheetViews>
  <sheetFormatPr defaultColWidth="9.140625" defaultRowHeight="12.75"/>
  <cols>
    <col min="1" max="1" width="31.42187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9" width="7.7109375" style="2" customWidth="1"/>
    <col min="10" max="16384" width="9.140625" style="2" customWidth="1"/>
  </cols>
  <sheetData>
    <row r="1" ht="15.75">
      <c r="A1" s="6"/>
    </row>
    <row r="3" spans="1:8" ht="15">
      <c r="A3" s="22" t="s">
        <v>19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9" ht="30">
      <c r="A5" s="4" t="s">
        <v>16</v>
      </c>
      <c r="B5" s="11">
        <f>'вI.II.III.IV'!B5*kI!B5*'аI.II.III.IV'!B5</f>
        <v>0.020000000000000004</v>
      </c>
      <c r="C5" s="5">
        <f>'вI.II.III.IV'!B5*kI!C5*'аI.II.III.IV'!C5</f>
        <v>0.020000000000000004</v>
      </c>
      <c r="D5" s="5">
        <f>'вI.II.III.IV'!B5*kI!D5*'аI.II.III.IV'!D5</f>
        <v>0.018</v>
      </c>
      <c r="E5" s="5">
        <f>'вI.II.III.IV'!B5*kI!E5*'аI.II.III.IV'!E5</f>
        <v>0.0051</v>
      </c>
      <c r="F5" s="5">
        <f>'вI.II.III.IV'!B5*kI!F5*'аI.II.III.IV'!F5</f>
        <v>0.0036</v>
      </c>
      <c r="G5" s="5">
        <f>'вI.II.III.IV'!B5*kI!G5*'аI.II.III.IV'!G5</f>
        <v>0.006</v>
      </c>
      <c r="H5" s="5">
        <f>'вI.II.III.IV'!B5*kI!H5*'аI.II.III.IV'!H5</f>
        <v>0.003</v>
      </c>
      <c r="I5" s="32">
        <f aca="true" t="shared" si="0" ref="I5:I10">SUM(B5:H5)</f>
        <v>0.07570000000000003</v>
      </c>
    </row>
    <row r="6" spans="1:9" ht="30">
      <c r="A6" s="4" t="s">
        <v>17</v>
      </c>
      <c r="B6" s="11">
        <f>'вI.II.III.IV'!B6*kI!B6*'аI.II.III.IV'!B5</f>
        <v>0.06</v>
      </c>
      <c r="C6" s="11">
        <f>'вI.II.III.IV'!B6*kI!C6*'аI.II.III.IV'!C5</f>
        <v>0.16000000000000003</v>
      </c>
      <c r="D6" s="11">
        <f>'вI.II.III.IV'!B6*kI!D6*'аI.II.III.IV'!D5</f>
        <v>0.108</v>
      </c>
      <c r="E6" s="11">
        <f>'вI.II.III.IV'!B6*kI!E6*'аI.II.III.IV'!E5</f>
        <v>0.068</v>
      </c>
      <c r="F6" s="11">
        <f>'вI.II.III.IV'!B6*kI!F6*'аI.II.III.IV'!F5</f>
        <v>0.048</v>
      </c>
      <c r="G6" s="11">
        <f>'вI.II.III.IV'!B6*kI!G6*'аI.II.III.IV'!G5</f>
        <v>0.04000000000000001</v>
      </c>
      <c r="H6" s="11">
        <f>'вI.II.III.IV'!B6*kI!H6*'аI.II.III.IV'!H5</f>
        <v>0.009</v>
      </c>
      <c r="I6" s="32">
        <f t="shared" si="0"/>
        <v>0.493</v>
      </c>
    </row>
    <row r="7" spans="1:9" ht="15">
      <c r="A7" s="4" t="s">
        <v>3</v>
      </c>
      <c r="B7" s="11">
        <f>'вI.II.III.IV'!B7*kI!B7*'аI.II.III.IV'!$B5</f>
        <v>0.010000000000000002</v>
      </c>
      <c r="C7" s="5">
        <f>'вI.II.III.IV'!$B7*kI!C7*'аI.II.III.IV'!C5</f>
        <v>0.012</v>
      </c>
      <c r="D7" s="5">
        <f>'вI.II.III.IV'!$B7*kI!D7*'аI.II.III.IV'!D5</f>
        <v>0.0018000000000000004</v>
      </c>
      <c r="E7" s="5">
        <f>'вI.II.III.IV'!$B7*kI!E7*'аI.II.III.IV'!E5</f>
        <v>0.0102</v>
      </c>
      <c r="F7" s="5">
        <f>'вI.II.III.IV'!$B7*kI!F7*'аI.II.III.IV'!F5</f>
        <v>0.0024000000000000002</v>
      </c>
      <c r="G7" s="5">
        <f>'вI.II.III.IV'!$B7*kI!G7*'аI.II.III.IV'!G5</f>
        <v>0.005000000000000001</v>
      </c>
      <c r="H7" s="5">
        <f>'вI.II.III.IV'!$B7*kI!H7*'аI.II.III.IV'!H5</f>
        <v>0.0024000000000000002</v>
      </c>
      <c r="I7" s="32">
        <f t="shared" si="0"/>
        <v>0.043800000000000006</v>
      </c>
    </row>
    <row r="8" spans="1:9" ht="30">
      <c r="A8" s="4" t="s">
        <v>4</v>
      </c>
      <c r="B8" s="11">
        <f>'вI.II.III.IV'!$B8*kI!B8*'аI.II.III.IV'!B$5</f>
        <v>0.04000000000000001</v>
      </c>
      <c r="C8" s="11">
        <f>'вI.II.III.IV'!$B8*kI!C8*'аI.II.III.IV'!C$5</f>
        <v>0.04000000000000001</v>
      </c>
      <c r="D8" s="11">
        <f>'вI.II.III.IV'!$B8*kI!D8*'аI.II.III.IV'!D$5</f>
        <v>0.027</v>
      </c>
      <c r="E8" s="11">
        <f>'вI.II.III.IV'!$B8*kI!E8*'аI.II.III.IV'!E$5</f>
        <v>0.0425</v>
      </c>
      <c r="F8" s="11">
        <f>'вI.II.III.IV'!$B8*kI!F8*'аI.II.III.IV'!F$5</f>
        <v>0</v>
      </c>
      <c r="G8" s="11">
        <f>'вI.II.III.IV'!$B8*kI!G8*'аI.II.III.IV'!G$5</f>
        <v>0.010000000000000002</v>
      </c>
      <c r="H8" s="11">
        <f>'вI.II.III.IV'!$B8*kI!H8*'аI.II.III.IV'!H$5</f>
        <v>0.0075</v>
      </c>
      <c r="I8" s="32">
        <f t="shared" si="0"/>
        <v>0.16700000000000004</v>
      </c>
    </row>
    <row r="9" spans="1:9" ht="45">
      <c r="A9" s="4" t="s">
        <v>5</v>
      </c>
      <c r="B9" s="11">
        <f>'вI.II.III.IV'!$B9*kI!B9*'аI.II.III.IV'!B$5</f>
        <v>0.084</v>
      </c>
      <c r="C9" s="11">
        <f>'вI.II.III.IV'!$B9*kI!C9*'аI.II.III.IV'!C$5</f>
        <v>0.084</v>
      </c>
      <c r="D9" s="11">
        <f>'вI.II.III.IV'!$B9*kI!D9*'аI.II.III.IV'!D$5</f>
        <v>0.0756</v>
      </c>
      <c r="E9" s="11">
        <f>'вI.II.III.IV'!$B9*kI!E9*'аI.II.III.IV'!E$5</f>
        <v>0.0595</v>
      </c>
      <c r="F9" s="11">
        <f>'вI.II.III.IV'!$B9*kI!F9*'аI.II.III.IV'!F$5</f>
        <v>0.0168</v>
      </c>
      <c r="G9" s="11">
        <f>'вI.II.III.IV'!$B9*kI!G9*'аI.II.III.IV'!G$5</f>
        <v>0.027999999999999997</v>
      </c>
      <c r="H9" s="11">
        <f>'вI.II.III.IV'!$B9*kI!H9*'аI.II.III.IV'!H$5</f>
        <v>0.0084</v>
      </c>
      <c r="I9" s="32">
        <f t="shared" si="0"/>
        <v>0.3563</v>
      </c>
    </row>
    <row r="10" spans="1:9" ht="27.75" customHeight="1">
      <c r="A10" s="4" t="s">
        <v>6</v>
      </c>
      <c r="B10" s="11">
        <f>'вI.II.III.IV'!$B10*kI!B10*'аI.II.III.IV'!B$5</f>
        <v>0.06</v>
      </c>
      <c r="C10" s="11">
        <f>'вI.II.III.IV'!$B10*kI!C10*'аI.II.III.IV'!C$5</f>
        <v>0.05</v>
      </c>
      <c r="D10" s="11">
        <f>'вI.II.III.IV'!$B10*kI!D10*'аI.II.III.IV'!D$5</f>
        <v>0.036</v>
      </c>
      <c r="E10" s="11">
        <f>'вI.II.III.IV'!$B10*kI!E10*'аI.II.III.IV'!E$5</f>
        <v>0.034</v>
      </c>
      <c r="F10" s="11">
        <f>'вI.II.III.IV'!$B10*kI!F10*'аI.II.III.IV'!F$5</f>
        <v>0.012</v>
      </c>
      <c r="G10" s="11">
        <f>'вI.II.III.IV'!$B10*kI!G10*'аI.II.III.IV'!G$5</f>
        <v>0</v>
      </c>
      <c r="H10" s="11">
        <f>'вI.II.III.IV'!$B10*kI!H10*'аI.II.III.IV'!H$5</f>
        <v>0.006</v>
      </c>
      <c r="I10" s="32">
        <f t="shared" si="0"/>
        <v>0.198</v>
      </c>
    </row>
    <row r="11" spans="1:9" ht="60">
      <c r="A11" s="4" t="s">
        <v>7</v>
      </c>
      <c r="B11" s="11">
        <f>'вI.II.III.IV'!$B11*kI!B11*'аI.II.III.IV'!B$5</f>
        <v>0</v>
      </c>
      <c r="C11" s="11">
        <f>'вI.II.III.IV'!$B11*kI!C11*'аI.II.III.IV'!C$5</f>
        <v>0</v>
      </c>
      <c r="D11" s="11">
        <f>'вI.II.III.IV'!$B11*kI!D11*'аI.II.III.IV'!D$5</f>
        <v>0</v>
      </c>
      <c r="E11" s="11">
        <f>'вI.II.III.IV'!$B11*kI!E11*'аI.II.III.IV'!E$5</f>
        <v>0</v>
      </c>
      <c r="F11" s="11">
        <f>'вI.II.III.IV'!$B11*kI!F11*'аI.II.III.IV'!F$5</f>
        <v>0</v>
      </c>
      <c r="G11" s="11">
        <f>'вI.II.III.IV'!$B11*kI!G11*'аI.II.III.IV'!G$5</f>
        <v>0</v>
      </c>
      <c r="H11" s="11">
        <f>'вI.II.III.IV'!$B11*kI!H11*'аI.II.III.IV'!H$5</f>
        <v>0</v>
      </c>
      <c r="I11" s="32">
        <f aca="true" t="shared" si="1" ref="I11:I19">SUM(B11:H11)</f>
        <v>0</v>
      </c>
    </row>
    <row r="12" spans="1:9" ht="15">
      <c r="A12" s="4" t="s">
        <v>8</v>
      </c>
      <c r="B12" s="11">
        <f>'вI.II.III.IV'!$B12*kI!B12*'аI.II.III.IV'!B$5</f>
        <v>0.048</v>
      </c>
      <c r="C12" s="11">
        <f>'вI.II.III.IV'!$B12*kI!C12*'аI.II.III.IV'!C$5</f>
        <v>0.11199999999999999</v>
      </c>
      <c r="D12" s="11">
        <f>'вI.II.III.IV'!$B12*kI!D12*'аI.II.III.IV'!D$5</f>
        <v>0.05760000000000001</v>
      </c>
      <c r="E12" s="11">
        <f>'вI.II.III.IV'!$B12*kI!E12*'аI.II.III.IV'!E$5</f>
        <v>0.02720000000000001</v>
      </c>
      <c r="F12" s="11">
        <f>'вI.II.III.IV'!$B12*kI!F12*'аI.II.III.IV'!F$5</f>
        <v>0.048</v>
      </c>
      <c r="G12" s="11">
        <f>'вI.II.III.IV'!$B12*kI!G12*'аI.II.III.IV'!G$5</f>
        <v>0.08000000000000002</v>
      </c>
      <c r="H12" s="11">
        <f>'вI.II.III.IV'!$B12*kI!H12*'аI.II.III.IV'!H$5</f>
        <v>0.0144</v>
      </c>
      <c r="I12" s="32">
        <f t="shared" si="1"/>
        <v>0.38720000000000004</v>
      </c>
    </row>
    <row r="13" spans="1:9" ht="45">
      <c r="A13" s="4" t="s">
        <v>9</v>
      </c>
      <c r="B13" s="11">
        <f>'вI.II.III.IV'!$B13*kI!B13*'аI.II.III.IV'!B$5</f>
        <v>0.04000000000000001</v>
      </c>
      <c r="C13" s="11">
        <f>'вI.II.III.IV'!$B13*kI!C13*'аI.II.III.IV'!C$5</f>
        <v>0.03</v>
      </c>
      <c r="D13" s="11">
        <f>'вI.II.III.IV'!$B13*kI!D13*'аI.II.III.IV'!D$5</f>
        <v>0.027</v>
      </c>
      <c r="E13" s="11">
        <f>'вI.II.III.IV'!$B13*kI!E13*'аI.II.III.IV'!E$5</f>
        <v>0.0425</v>
      </c>
      <c r="F13" s="11">
        <f>'вI.II.III.IV'!$B13*kI!F13*'аI.II.III.IV'!F$5</f>
        <v>0.018</v>
      </c>
      <c r="G13" s="11">
        <f>'вI.II.III.IV'!$B13*kI!G13*'аI.II.III.IV'!G$5</f>
        <v>0.025</v>
      </c>
      <c r="H13" s="11">
        <f>'вI.II.III.IV'!$B13*kI!H13*'аI.II.III.IV'!H$5</f>
        <v>0.0075</v>
      </c>
      <c r="I13" s="32">
        <f t="shared" si="1"/>
        <v>0.19</v>
      </c>
    </row>
    <row r="14" spans="1:9" ht="30">
      <c r="A14" s="4" t="s">
        <v>10</v>
      </c>
      <c r="B14" s="11">
        <f>'вI.II.III.IV'!$B14*kI!B14*'аI.II.III.IV'!B$5</f>
        <v>0.008000000000000002</v>
      </c>
      <c r="C14" s="11">
        <f>'вI.II.III.IV'!$B14*kI!C14*'аI.II.III.IV'!C$5</f>
        <v>0.008000000000000002</v>
      </c>
      <c r="D14" s="11">
        <f>'вI.II.III.IV'!$B14*kI!D14*'аI.II.III.IV'!D$5</f>
        <v>0.010799999999999999</v>
      </c>
      <c r="E14" s="11">
        <f>'вI.II.III.IV'!$B14*kI!E14*'аI.II.III.IV'!E$5</f>
        <v>0.013600000000000004</v>
      </c>
      <c r="F14" s="11">
        <f>'вI.II.III.IV'!$B14*kI!F14*'аI.II.III.IV'!F$5</f>
        <v>0.0072</v>
      </c>
      <c r="G14" s="11">
        <f>'вI.II.III.IV'!$B14*kI!G14*'аI.II.III.IV'!G$5</f>
        <v>0.004000000000000001</v>
      </c>
      <c r="H14" s="11">
        <f>'вI.II.III.IV'!$B14*kI!H14*'аI.II.III.IV'!H$5</f>
        <v>0.0018</v>
      </c>
      <c r="I14" s="32">
        <f t="shared" si="1"/>
        <v>0.05340000000000001</v>
      </c>
    </row>
    <row r="15" spans="1:9" ht="30">
      <c r="A15" s="4" t="s">
        <v>11</v>
      </c>
      <c r="B15" s="11">
        <f>'вI.II.III.IV'!$B15*kI!B15*'аI.II.III.IV'!B$5</f>
        <v>0.096</v>
      </c>
      <c r="C15" s="11">
        <f>'вI.II.III.IV'!$B15*kI!C15*'аI.II.III.IV'!C$5</f>
        <v>0.048</v>
      </c>
      <c r="D15" s="11">
        <f>'вI.II.III.IV'!$B15*kI!D15*'аI.II.III.IV'!D$5</f>
        <v>0.054</v>
      </c>
      <c r="E15" s="11">
        <f>'вI.II.III.IV'!$B15*kI!E15*'аI.II.III.IV'!E$5</f>
        <v>0.061200000000000004</v>
      </c>
      <c r="F15" s="11">
        <f>'вI.II.III.IV'!$B15*kI!F15*'аI.II.III.IV'!F$5</f>
        <v>0.036</v>
      </c>
      <c r="G15" s="11">
        <f>'вI.II.III.IV'!$B15*kI!G15*'аI.II.III.IV'!G$5</f>
        <v>0.03</v>
      </c>
      <c r="H15" s="11">
        <f>'вI.II.III.IV'!$B15*kI!H15*'аI.II.III.IV'!H$5</f>
        <v>0.010799999999999999</v>
      </c>
      <c r="I15" s="32">
        <f t="shared" si="1"/>
        <v>0.3359999999999999</v>
      </c>
    </row>
    <row r="16" spans="1:9" ht="30">
      <c r="A16" s="4" t="s">
        <v>12</v>
      </c>
      <c r="B16" s="11">
        <f>'вI.II.III.IV'!$B16*kI!B16*'аI.II.III.IV'!B$5</f>
        <v>0.012</v>
      </c>
      <c r="C16" s="11">
        <f>'вI.II.III.IV'!$B16*kI!C16*'аI.II.III.IV'!C$5</f>
        <v>0.018</v>
      </c>
      <c r="D16" s="11">
        <f>'вI.II.III.IV'!$B16*kI!D16*'аI.II.III.IV'!D$5</f>
        <v>0.021599999999999998</v>
      </c>
      <c r="E16" s="11">
        <f>'вI.II.III.IV'!$B16*kI!E16*'аI.II.III.IV'!E$5</f>
        <v>0.0357</v>
      </c>
      <c r="F16" s="11">
        <f>'вI.II.III.IV'!$B16*kI!F16*'аI.II.III.IV'!F$5</f>
        <v>0.018</v>
      </c>
      <c r="G16" s="11">
        <f>'вI.II.III.IV'!$B16*kI!G16*'аI.II.III.IV'!G$5</f>
        <v>0.015</v>
      </c>
      <c r="H16" s="11">
        <f>'вI.II.III.IV'!$B16*kI!H16*'аI.II.III.IV'!H$5</f>
        <v>0.005399999999999999</v>
      </c>
      <c r="I16" s="32">
        <f t="shared" si="1"/>
        <v>0.12569999999999998</v>
      </c>
    </row>
    <row r="17" spans="1:9" ht="30">
      <c r="A17" s="4" t="s">
        <v>13</v>
      </c>
      <c r="B17" s="11">
        <f>'вI.II.III.IV'!$B17*kI!B17*'аI.II.III.IV'!B$5</f>
        <v>0</v>
      </c>
      <c r="C17" s="11">
        <f>'вI.II.III.IV'!$B17*kI!C17*'аI.II.III.IV'!C$5</f>
        <v>0</v>
      </c>
      <c r="D17" s="11">
        <f>'вI.II.III.IV'!$B17*kI!D17*'аI.II.III.IV'!D$5</f>
        <v>0</v>
      </c>
      <c r="E17" s="11">
        <f>'вI.II.III.IV'!$B17*kI!E17*'аI.II.III.IV'!E$5</f>
        <v>0</v>
      </c>
      <c r="F17" s="11">
        <f>'вI.II.III.IV'!$B17*kI!F17*'аI.II.III.IV'!F$5</f>
        <v>0</v>
      </c>
      <c r="G17" s="11">
        <f>'вI.II.III.IV'!$B17*kI!G17*'аI.II.III.IV'!G$5</f>
        <v>0</v>
      </c>
      <c r="H17" s="11">
        <f>'вI.II.III.IV'!$B17*kI!H17*'аI.II.III.IV'!H$5</f>
        <v>0</v>
      </c>
      <c r="I17" s="32">
        <f t="shared" si="1"/>
        <v>0</v>
      </c>
    </row>
    <row r="18" spans="1:9" ht="45">
      <c r="A18" s="4" t="s">
        <v>14</v>
      </c>
      <c r="B18" s="11">
        <f>'вI.II.III.IV'!$B18*kI!B18*'аI.II.III.IV'!B$5</f>
        <v>0</v>
      </c>
      <c r="C18" s="11">
        <f>'вI.II.III.IV'!$B18*kI!C18*'аI.II.III.IV'!C$5</f>
        <v>0</v>
      </c>
      <c r="D18" s="11">
        <f>'вI.II.III.IV'!$B18*kI!D18*'аI.II.III.IV'!D$5</f>
        <v>0</v>
      </c>
      <c r="E18" s="11">
        <f>'вI.II.III.IV'!$B18*kI!E18*'аI.II.III.IV'!E$5</f>
        <v>0</v>
      </c>
      <c r="F18" s="11">
        <f>'вI.II.III.IV'!$B18*kI!F18*'аI.II.III.IV'!F$5</f>
        <v>0</v>
      </c>
      <c r="G18" s="11">
        <f>'вI.II.III.IV'!$B18*kI!G18*'аI.II.III.IV'!G$5</f>
        <v>0</v>
      </c>
      <c r="H18" s="11">
        <f>'вI.II.III.IV'!$B18*kI!H18*'аI.II.III.IV'!H$5</f>
        <v>0</v>
      </c>
      <c r="I18" s="32">
        <f t="shared" si="1"/>
        <v>0</v>
      </c>
    </row>
    <row r="19" spans="1:9" ht="30.75" thickBot="1">
      <c r="A19" s="4" t="s">
        <v>15</v>
      </c>
      <c r="B19" s="11">
        <f>'вI.II.III.IV'!$B19*kI!B19*'аI.II.III.IV'!B$5</f>
        <v>0</v>
      </c>
      <c r="C19" s="11">
        <f>'вI.II.III.IV'!$B19*kI!C19*'аI.II.III.IV'!C$5</f>
        <v>0</v>
      </c>
      <c r="D19" s="11">
        <f>'вI.II.III.IV'!$B19*kI!D19*'аI.II.III.IV'!D$5</f>
        <v>0</v>
      </c>
      <c r="E19" s="11">
        <f>'вI.II.III.IV'!$B19*kI!E19*'аI.II.III.IV'!E$5</f>
        <v>0</v>
      </c>
      <c r="F19" s="11">
        <f>'вI.II.III.IV'!$B19*kI!F19*'аI.II.III.IV'!F$5</f>
        <v>0</v>
      </c>
      <c r="G19" s="11">
        <f>'вI.II.III.IV'!$B19*kI!G19*'аI.II.III.IV'!G$5</f>
        <v>0</v>
      </c>
      <c r="H19" s="28">
        <f>'вI.II.III.IV'!$B19*kI!H19*'аI.II.III.IV'!H$5</f>
        <v>0</v>
      </c>
      <c r="I19" s="33">
        <f t="shared" si="1"/>
        <v>0</v>
      </c>
    </row>
    <row r="20" spans="8:9" ht="15.75" thickBot="1">
      <c r="H20" s="31" t="s">
        <v>41</v>
      </c>
      <c r="I20" s="29">
        <f>SUM(I5:I19)</f>
        <v>2.4261000000000004</v>
      </c>
    </row>
    <row r="21" spans="1:4" ht="16.5" customHeight="1">
      <c r="A21" s="26" t="s">
        <v>21</v>
      </c>
      <c r="B21" s="26"/>
      <c r="C21" s="26"/>
      <c r="D21" s="26"/>
    </row>
    <row r="22" spans="1:4" ht="15" customHeight="1">
      <c r="A22" s="26" t="s">
        <v>22</v>
      </c>
      <c r="B22" s="26"/>
      <c r="C22" s="26"/>
      <c r="D22" s="26"/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autoFilter ref="B4:I19"/>
  <mergeCells count="9">
    <mergeCell ref="A25:G25"/>
    <mergeCell ref="A26:G26"/>
    <mergeCell ref="A27:G27"/>
    <mergeCell ref="A3:A4"/>
    <mergeCell ref="B3:H3"/>
    <mergeCell ref="A23:G23"/>
    <mergeCell ref="A24:G24"/>
    <mergeCell ref="A21:D21"/>
    <mergeCell ref="A22:D2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3">
      <selection activeCell="E28" sqref="E28"/>
    </sheetView>
  </sheetViews>
  <sheetFormatPr defaultColWidth="9.140625" defaultRowHeight="12.75"/>
  <cols>
    <col min="1" max="1" width="40.710937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16384" width="9.140625" style="2" customWidth="1"/>
  </cols>
  <sheetData>
    <row r="1" ht="15.75">
      <c r="A1" s="6" t="s">
        <v>18</v>
      </c>
    </row>
    <row r="3" spans="1:8" ht="15">
      <c r="A3" s="22" t="s">
        <v>29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8" ht="15">
      <c r="A5" s="4" t="s">
        <v>16</v>
      </c>
      <c r="B5" s="15">
        <f>('вI.II.III.IV'!$C5+kI!B5)/(2-0.5)</f>
        <v>0.6666666666666666</v>
      </c>
      <c r="C5" s="15">
        <f>('вI.II.III.IV'!$C5+kI!C5)/(2-0.5)</f>
        <v>0.6666666666666666</v>
      </c>
      <c r="D5" s="15">
        <f>('вI.II.III.IV'!$C5+kI!D5)/(2-0.5)</f>
        <v>0.6666666666666666</v>
      </c>
      <c r="E5" s="15">
        <f>('вI.II.III.IV'!$C5+kI!E5)/(2-0.5)</f>
        <v>0.19999999999999998</v>
      </c>
      <c r="F5" s="15">
        <f>('вI.II.III.IV'!$C5+kI!F5)/(2-0.5)</f>
        <v>0.19999999999999998</v>
      </c>
      <c r="G5" s="15">
        <f>('вI.II.III.IV'!$C5+kI!G5)/(2-0.5)</f>
        <v>0.39999999999999997</v>
      </c>
      <c r="H5" s="15">
        <f>('вI.II.III.IV'!$C5+kI!H5)/(2-0.5)</f>
        <v>0.6666666666666666</v>
      </c>
    </row>
    <row r="6" spans="1:8" ht="15">
      <c r="A6" s="4" t="s">
        <v>17</v>
      </c>
      <c r="B6" s="15">
        <f>('вI.II.III.IV'!$C6+kI!B6)/(2-0.5)</f>
        <v>0.5333333333333333</v>
      </c>
      <c r="C6" s="15">
        <f>('вI.II.III.IV'!$C6+kI!C6)/(2-0.5)</f>
        <v>0.8666666666666667</v>
      </c>
      <c r="D6" s="15">
        <f>('вI.II.III.IV'!$C6+kI!D6)/(2-0.5)</f>
        <v>0.7333333333333334</v>
      </c>
      <c r="E6" s="15">
        <f>('вI.II.III.IV'!$C6+kI!E6)/(2-0.5)</f>
        <v>0.6</v>
      </c>
      <c r="F6" s="15">
        <f>('вI.II.III.IV'!$C6+kI!F6)/(2-0.5)</f>
        <v>0.6</v>
      </c>
      <c r="G6" s="15">
        <f>('вI.II.III.IV'!$C6+kI!G6)/(2-0.5)</f>
        <v>0.6</v>
      </c>
      <c r="H6" s="15">
        <f>('вI.II.III.IV'!$C6+kI!H6)/(2-0.5)</f>
        <v>0.5333333333333333</v>
      </c>
    </row>
    <row r="7" spans="1:8" ht="15">
      <c r="A7" s="4" t="s">
        <v>3</v>
      </c>
      <c r="B7" s="15">
        <f>('вI.II.III.IV'!$C7+kI!B7)/(2-0.5)</f>
        <v>0.5333333333333333</v>
      </c>
      <c r="C7" s="15">
        <f>('вI.II.III.IV'!$C7+kI!C7)/(2-0.5)</f>
        <v>0.6</v>
      </c>
      <c r="D7" s="15">
        <f>('вI.II.III.IV'!$C7+kI!D7)/(2-0.5)</f>
        <v>0.26666666666666666</v>
      </c>
      <c r="E7" s="15">
        <f>('вI.II.III.IV'!$C7+kI!E7)/(2-0.5)</f>
        <v>0.6</v>
      </c>
      <c r="F7" s="15">
        <f>('вI.II.III.IV'!$C7+kI!F7)/(2-0.5)</f>
        <v>0.3333333333333333</v>
      </c>
      <c r="G7" s="15">
        <f>('вI.II.III.IV'!$C7+kI!G7)/(2-0.5)</f>
        <v>0.5333333333333333</v>
      </c>
      <c r="H7" s="15">
        <f>('вI.II.III.IV'!$C7+kI!H7)/(2-0.5)</f>
        <v>0.7333333333333334</v>
      </c>
    </row>
    <row r="8" spans="1:8" ht="15">
      <c r="A8" s="4" t="s">
        <v>4</v>
      </c>
      <c r="B8" s="15">
        <f>('вI.II.III.IV'!$C8+kI!B8)/(2-0.5)</f>
        <v>0.5333333333333333</v>
      </c>
      <c r="C8" s="15">
        <f>('вI.II.III.IV'!$C8+kI!C8)/(2-0.5)</f>
        <v>0.5333333333333333</v>
      </c>
      <c r="D8" s="15">
        <f>('вI.II.III.IV'!$C8+kI!D8)/(2-0.5)</f>
        <v>0.4666666666666666</v>
      </c>
      <c r="E8" s="15">
        <f>('вI.II.III.IV'!$C8+kI!E8)/(2-0.5)</f>
        <v>0.6</v>
      </c>
      <c r="F8" s="15">
        <f>('вI.II.III.IV'!$C8+kI!F8)/(2-0.5)</f>
        <v>0.26666666666666666</v>
      </c>
      <c r="G8" s="15">
        <f>('вI.II.III.IV'!$C8+kI!G8)/(2-0.5)</f>
        <v>0.4000000000000001</v>
      </c>
      <c r="H8" s="15">
        <f>('вI.II.III.IV'!$C8+kI!H8)/(2-0.5)</f>
        <v>0.6</v>
      </c>
    </row>
    <row r="9" spans="1:8" ht="30">
      <c r="A9" s="4" t="s">
        <v>5</v>
      </c>
      <c r="B9" s="15">
        <f>('вI.II.III.IV'!$C9+kI!B9)/(2-0.5)</f>
        <v>0.7999999999999999</v>
      </c>
      <c r="C9" s="15">
        <f>('вI.II.III.IV'!$C9+kI!C9)/(2-0.5)</f>
        <v>0.7999999999999999</v>
      </c>
      <c r="D9" s="15">
        <f>('вI.II.III.IV'!$C9+kI!D9)/(2-0.5)</f>
        <v>0.7999999999999999</v>
      </c>
      <c r="E9" s="15">
        <f>('вI.II.III.IV'!$C9+kI!E9)/(2-0.5)</f>
        <v>0.7333333333333334</v>
      </c>
      <c r="F9" s="15">
        <f>('вI.II.III.IV'!$C9+kI!F9)/(2-0.5)</f>
        <v>0.5333333333333333</v>
      </c>
      <c r="G9" s="15">
        <f>('вI.II.III.IV'!$C9+kI!G9)/(2-0.5)</f>
        <v>0.6666666666666666</v>
      </c>
      <c r="H9" s="15">
        <f>('вI.II.III.IV'!$C9+kI!H9)/(2-0.5)</f>
        <v>0.6666666666666666</v>
      </c>
    </row>
    <row r="10" spans="1:8" ht="27.75" customHeight="1">
      <c r="A10" s="4" t="s">
        <v>6</v>
      </c>
      <c r="B10" s="15">
        <f>('вI.II.III.IV'!$C10+kI!B10)/(2-0.5)</f>
        <v>0.6666666666666666</v>
      </c>
      <c r="C10" s="15">
        <f>('вI.II.III.IV'!$C10+kI!C10)/(2-0.5)</f>
        <v>0.6</v>
      </c>
      <c r="D10" s="15">
        <f>('вI.II.III.IV'!$C10+kI!D10)/(2-0.5)</f>
        <v>0.5333333333333333</v>
      </c>
      <c r="E10" s="15">
        <f>('вI.II.III.IV'!$C10+kI!E10)/(2-0.5)</f>
        <v>0.5333333333333333</v>
      </c>
      <c r="F10" s="15">
        <f>('вI.II.III.IV'!$C10+kI!F10)/(2-0.5)</f>
        <v>0.4000000000000001</v>
      </c>
      <c r="G10" s="15">
        <f>('вI.II.III.IV'!$C10+kI!G10)/(2-0.5)</f>
        <v>0.26666666666666666</v>
      </c>
      <c r="H10" s="15">
        <f>('вI.II.III.IV'!$C10+kI!H10)/(2-0.5)</f>
        <v>0.5333333333333333</v>
      </c>
    </row>
    <row r="11" spans="1:8" ht="45">
      <c r="A11" s="4" t="s">
        <v>7</v>
      </c>
      <c r="B11" s="15">
        <f>('вI.II.III.IV'!$C11+kI!B11)/(2-0.5)</f>
        <v>0.3333333333333333</v>
      </c>
      <c r="C11" s="15">
        <f>('вI.II.III.IV'!$C11+kI!C11)/(2-0.5)</f>
        <v>0.26666666666666666</v>
      </c>
      <c r="D11" s="15">
        <f>('вI.II.III.IV'!$C11+kI!D11)/(2-0.5)</f>
        <v>0.26666666666666666</v>
      </c>
      <c r="E11" s="15">
        <f>('вI.II.III.IV'!$C11+kI!E11)/(2-0.5)</f>
        <v>0.19999999999999998</v>
      </c>
      <c r="F11" s="15">
        <v>0</v>
      </c>
      <c r="G11" s="15">
        <v>0</v>
      </c>
      <c r="H11" s="15">
        <f>('вI.II.III.IV'!$C11+kI!H11)/(2-0.5)</f>
        <v>0.19999999999999998</v>
      </c>
    </row>
    <row r="12" spans="1:8" ht="15">
      <c r="A12" s="4" t="s">
        <v>8</v>
      </c>
      <c r="B12" s="15">
        <f>('вI.II.III.IV'!$C12+kI!B12)/(2-0.5)</f>
        <v>0.8666666666666667</v>
      </c>
      <c r="C12" s="15">
        <f>('вI.II.III.IV'!$C12+kI!C12)/(2)</f>
        <v>0.85</v>
      </c>
      <c r="D12" s="15">
        <f>('вI.II.III.IV'!$C12+kI!D12)/(2-0.5)</f>
        <v>0.9333333333333332</v>
      </c>
      <c r="E12" s="15">
        <f>('вI.II.III.IV'!$C12+kI!E12)/(2-0.5)</f>
        <v>0.7999999999999999</v>
      </c>
      <c r="F12" s="15">
        <f>('вI.II.III.IV'!$C12+kI!F12)/(2)</f>
        <v>0.75</v>
      </c>
      <c r="G12" s="15">
        <f>('вI.II.III.IV'!$C12+kI!G12)/(2.7)</f>
        <v>0.7407407407407407</v>
      </c>
      <c r="H12" s="15">
        <f>('вI.II.III.IV'!$C12+kI!H12)/(2)</f>
        <v>0.8</v>
      </c>
    </row>
    <row r="13" spans="1:8" ht="30">
      <c r="A13" s="4" t="s">
        <v>9</v>
      </c>
      <c r="B13" s="15">
        <f>('вI.II.III.IV'!$C13+kI!B13)/(2-0.5)</f>
        <v>0.6666666666666666</v>
      </c>
      <c r="C13" s="15">
        <f>('вI.II.III.IV'!$C13+kI!C13)/(2-0.5)</f>
        <v>0.6</v>
      </c>
      <c r="D13" s="15">
        <f>('вI.II.III.IV'!$C13+kI!D13)/(2-0.5)</f>
        <v>0.6</v>
      </c>
      <c r="E13" s="15">
        <f>('вI.II.III.IV'!$C13+kI!E13)/(2-0.5)</f>
        <v>0.7333333333333334</v>
      </c>
      <c r="F13" s="15">
        <f>('вI.II.III.IV'!$C13+kI!F13)/(2-0.5)</f>
        <v>0.6</v>
      </c>
      <c r="G13" s="15">
        <f>('вI.II.III.IV'!$C13+kI!G13)/(2-0.5)</f>
        <v>0.7333333333333334</v>
      </c>
      <c r="H13" s="15">
        <f>('вI.II.III.IV'!$C13+kI!H13)/(2-0.5)</f>
        <v>0.7333333333333334</v>
      </c>
    </row>
    <row r="14" spans="1:8" ht="15">
      <c r="A14" s="4" t="s">
        <v>10</v>
      </c>
      <c r="B14" s="15">
        <f>('вI.II.III.IV'!$C14+kI!B14)/(2-0.5)</f>
        <v>0.3333333333333333</v>
      </c>
      <c r="C14" s="15">
        <f>('вI.II.III.IV'!$C14+kI!C14)/(2-0.5)</f>
        <v>0.3333333333333333</v>
      </c>
      <c r="D14" s="15">
        <f>('вI.II.III.IV'!$C14+kI!D14)/(2-0.5)</f>
        <v>0.39999999999999997</v>
      </c>
      <c r="E14" s="15">
        <f>('вI.II.III.IV'!$C14+kI!E14)/(2-0.5)</f>
        <v>0.4666666666666666</v>
      </c>
      <c r="F14" s="15">
        <f>('вI.II.III.IV'!$C14+kI!F14)/(2-0.5)</f>
        <v>0.39999999999999997</v>
      </c>
      <c r="G14" s="15">
        <f>('вI.II.III.IV'!$C14+kI!G14)/(2-0.5)</f>
        <v>0.3333333333333333</v>
      </c>
      <c r="H14" s="15">
        <f>('вI.II.III.IV'!$C14+kI!H14)/(2-0.5)</f>
        <v>0.39999999999999997</v>
      </c>
    </row>
    <row r="15" spans="1:8" ht="30">
      <c r="A15" s="4" t="s">
        <v>11</v>
      </c>
      <c r="B15" s="15">
        <f>('вI.II.III.IV'!$C15+kI!B15)/(2)</f>
        <v>0.9</v>
      </c>
      <c r="C15" s="15">
        <f>('вI.II.III.IV'!$C15+kI!C15)/(2-0.5)</f>
        <v>0.9333333333333332</v>
      </c>
      <c r="D15" s="15">
        <f>('вI.II.III.IV'!$C15+kI!D15)/(2)</f>
        <v>0.75</v>
      </c>
      <c r="E15" s="15">
        <f>('вI.II.III.IV'!$C15+kI!E15)/(2)</f>
        <v>0.8</v>
      </c>
      <c r="F15" s="15">
        <f>('вI.II.III.IV'!$C15+kI!F15)/(2)</f>
        <v>0.75</v>
      </c>
      <c r="G15" s="15">
        <f>('вI.II.III.IV'!$C15+kI!G15)/(2)</f>
        <v>0.75</v>
      </c>
      <c r="H15" s="15">
        <f>('вI.II.III.IV'!$C15+kI!H15)/(2)</f>
        <v>0.8</v>
      </c>
    </row>
    <row r="16" spans="1:8" ht="30">
      <c r="A16" s="4" t="s">
        <v>12</v>
      </c>
      <c r="B16" s="15">
        <f>('вI.II.III.IV'!$C16+kI!B16)/(2-0.5)</f>
        <v>0.4000000000000001</v>
      </c>
      <c r="C16" s="15">
        <f>('вI.II.III.IV'!$C16+kI!C16)/(2-0.5)</f>
        <v>0.4666666666666666</v>
      </c>
      <c r="D16" s="15">
        <f>('вI.II.III.IV'!$C16+kI!D16)/(2-0.5)</f>
        <v>0.5333333333333333</v>
      </c>
      <c r="E16" s="15">
        <f>('вI.II.III.IV'!$C16+kI!E16)/(2-0.5)</f>
        <v>0.7333333333333334</v>
      </c>
      <c r="F16" s="15">
        <f>('вI.II.III.IV'!$C16+kI!F16)/(2-0.5)</f>
        <v>0.6</v>
      </c>
      <c r="G16" s="15">
        <f>('вI.II.III.IV'!$C16+kI!G16)/(2-0.5)</f>
        <v>0.6</v>
      </c>
      <c r="H16" s="15">
        <f>('вI.II.III.IV'!$C16+kI!H16)/(2-0.5)</f>
        <v>0.6666666666666666</v>
      </c>
    </row>
    <row r="17" spans="1:8" ht="30">
      <c r="A17" s="4" t="s">
        <v>13</v>
      </c>
      <c r="B17" s="15">
        <f>('вI.II.III.IV'!$C17+kI!B17)/(2-0.5)</f>
        <v>0</v>
      </c>
      <c r="C17" s="15">
        <f>('вI.II.III.IV'!$C17+kI!C17)/(2-0.5)</f>
        <v>0</v>
      </c>
      <c r="D17" s="15">
        <f>('вI.II.III.IV'!$C17+kI!D17)/(2-0.5)</f>
        <v>0</v>
      </c>
      <c r="E17" s="15">
        <f>('вI.II.III.IV'!$C17+kI!E17)/(2-0.5)</f>
        <v>0</v>
      </c>
      <c r="F17" s="15">
        <f>('вI.II.III.IV'!$C17+kI!F17)/(2-0.5)</f>
        <v>0</v>
      </c>
      <c r="G17" s="15">
        <f>('вI.II.III.IV'!$C17+kI!G17)/(2-0.5)</f>
        <v>0</v>
      </c>
      <c r="H17" s="15">
        <f>('вI.II.III.IV'!$C17+kI!H17)/(2-0.5)</f>
        <v>0</v>
      </c>
    </row>
    <row r="18" spans="1:8" ht="30">
      <c r="A18" s="4" t="s">
        <v>14</v>
      </c>
      <c r="B18" s="15">
        <v>0</v>
      </c>
      <c r="C18" s="15">
        <f>('вI.II.III.IV'!$C18+kI!C18)/(2-1)</f>
        <v>0.2</v>
      </c>
      <c r="D18" s="15">
        <v>0</v>
      </c>
      <c r="E18" s="15">
        <v>0.2</v>
      </c>
      <c r="F18" s="15">
        <v>0.2</v>
      </c>
      <c r="G18" s="15">
        <v>0.3</v>
      </c>
      <c r="H18" s="15">
        <v>0</v>
      </c>
    </row>
    <row r="19" spans="1:8" ht="15">
      <c r="A19" s="4" t="s">
        <v>15</v>
      </c>
      <c r="B19" s="15">
        <f>('вI.II.III.IV'!$C19+kI!B19)/(2)</f>
        <v>0.3</v>
      </c>
      <c r="C19" s="15">
        <f>('вI.II.III.IV'!$C19+kI!C19)/(2-0.5)</f>
        <v>0.39999999999999997</v>
      </c>
      <c r="D19" s="15">
        <f>('вI.II.III.IV'!$C19+kI!D19)/(2-0.7)</f>
        <v>0.4615384615384615</v>
      </c>
      <c r="E19" s="15">
        <f>('вI.II.III.IV'!$C19+kI!E19)/(2-0.1)</f>
        <v>0.3157894736842105</v>
      </c>
      <c r="F19" s="15">
        <f>('вI.II.III.IV'!$C19+kI!F19)/(2-0.5)</f>
        <v>0.39999999999999997</v>
      </c>
      <c r="G19" s="15">
        <f>('вI.II.III.IV'!$C19+kI!G19)/(2-0.3)</f>
        <v>0.35294117647058826</v>
      </c>
      <c r="H19" s="15">
        <v>0.3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mergeCells count="7">
    <mergeCell ref="A25:G25"/>
    <mergeCell ref="A26:G26"/>
    <mergeCell ref="A27:G27"/>
    <mergeCell ref="A3:A4"/>
    <mergeCell ref="B3:H3"/>
    <mergeCell ref="A23:G23"/>
    <mergeCell ref="A24:G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6">
      <selection activeCell="I24" sqref="I24"/>
    </sheetView>
  </sheetViews>
  <sheetFormatPr defaultColWidth="9.140625" defaultRowHeight="12.75"/>
  <cols>
    <col min="1" max="1" width="32.14062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16384" width="9.140625" style="2" customWidth="1"/>
  </cols>
  <sheetData>
    <row r="1" ht="15.75">
      <c r="A1" s="6"/>
    </row>
    <row r="3" spans="1:8" ht="15">
      <c r="A3" s="22" t="s">
        <v>29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9" ht="30">
      <c r="A5" s="4" t="s">
        <v>16</v>
      </c>
      <c r="B5" s="11">
        <f>'вI.II.III.IV'!$C5*kII!B5*'аI.II.III.IV'!B$5</f>
        <v>0</v>
      </c>
      <c r="C5" s="11">
        <f>'вI.II.III.IV'!$C5*kII!C5*'аI.II.III.IV'!C$5</f>
        <v>0</v>
      </c>
      <c r="D5" s="11">
        <f>'вI.II.III.IV'!$C5*kII!D5*'аI.II.III.IV'!D$5</f>
        <v>0</v>
      </c>
      <c r="E5" s="11">
        <f>'вI.II.III.IV'!$C5*kII!E5*'аI.II.III.IV'!E$5</f>
        <v>0</v>
      </c>
      <c r="F5" s="11">
        <f>'вI.II.III.IV'!$C5*kII!F5*'аI.II.III.IV'!F$5</f>
        <v>0</v>
      </c>
      <c r="G5" s="11">
        <f>'вI.II.III.IV'!$C5*kII!G5*'аI.II.III.IV'!G$5</f>
        <v>0</v>
      </c>
      <c r="H5" s="11">
        <f>'вI.II.III.IV'!$C5*kII!H5*'аI.II.III.IV'!H$5</f>
        <v>0</v>
      </c>
      <c r="I5" s="11">
        <f aca="true" t="shared" si="0" ref="I5:I10">SUM(B5:H5)</f>
        <v>0</v>
      </c>
    </row>
    <row r="6" spans="1:9" ht="30">
      <c r="A6" s="4" t="s">
        <v>17</v>
      </c>
      <c r="B6" s="11">
        <f>'вI.II.III.IV'!$C6*kII!B6*'аI.II.III.IV'!B$5</f>
        <v>0.05333333333333334</v>
      </c>
      <c r="C6" s="11">
        <f>'вI.II.III.IV'!$C6*kII!C6*'аI.II.III.IV'!C$5</f>
        <v>0.08666666666666667</v>
      </c>
      <c r="D6" s="11">
        <f>'вI.II.III.IV'!$C6*kII!D6*'аI.II.III.IV'!D$5</f>
        <v>0.066</v>
      </c>
      <c r="E6" s="11">
        <f>'вI.II.III.IV'!$C6*kII!E6*'аI.II.III.IV'!E$5</f>
        <v>0.051000000000000004</v>
      </c>
      <c r="F6" s="11">
        <f>'вI.II.III.IV'!$C6*kII!F6*'аI.II.III.IV'!F$5</f>
        <v>0.036</v>
      </c>
      <c r="G6" s="11">
        <f>'вI.II.III.IV'!$C6*kII!G6*'аI.II.III.IV'!G$5</f>
        <v>0.03</v>
      </c>
      <c r="H6" s="11">
        <f>'вI.II.III.IV'!$C6*kII!H6*'аI.II.III.IV'!H$5</f>
        <v>0.008</v>
      </c>
      <c r="I6" s="17">
        <f t="shared" si="0"/>
        <v>0.33099999999999996</v>
      </c>
    </row>
    <row r="7" spans="1:9" ht="15">
      <c r="A7" s="4" t="s">
        <v>3</v>
      </c>
      <c r="B7" s="11">
        <f>'вI.II.III.IV'!$C7*kII!B7*'аI.II.III.IV'!B$5</f>
        <v>0.032</v>
      </c>
      <c r="C7" s="11">
        <f>'вI.II.III.IV'!$C7*kII!C7*'аI.II.III.IV'!C$5</f>
        <v>0.036</v>
      </c>
      <c r="D7" s="11">
        <f>'вI.II.III.IV'!$C7*kII!D7*'аI.II.III.IV'!D$5</f>
        <v>0.0144</v>
      </c>
      <c r="E7" s="11">
        <f>'вI.II.III.IV'!$C7*kII!E7*'аI.II.III.IV'!E$5</f>
        <v>0.030600000000000002</v>
      </c>
      <c r="F7" s="11">
        <f>'вI.II.III.IV'!$C7*kII!F7*'аI.II.III.IV'!F$5</f>
        <v>0.011999999999999999</v>
      </c>
      <c r="G7" s="11">
        <f>'вI.II.III.IV'!$C7*kII!G7*'аI.II.III.IV'!G$5</f>
        <v>0.016</v>
      </c>
      <c r="H7" s="11">
        <f>'вI.II.III.IV'!$C7*kII!H7*'аI.II.III.IV'!H$5</f>
        <v>0.0066</v>
      </c>
      <c r="I7" s="11">
        <f t="shared" si="0"/>
        <v>0.1476</v>
      </c>
    </row>
    <row r="8" spans="1:9" ht="30">
      <c r="A8" s="4" t="s">
        <v>4</v>
      </c>
      <c r="B8" s="11">
        <f>'вI.II.III.IV'!$C8*kII!B8*'аI.II.III.IV'!B$5</f>
        <v>0.04266666666666667</v>
      </c>
      <c r="C8" s="11">
        <f>'вI.II.III.IV'!$C8*kII!C8*'аI.II.III.IV'!C$5</f>
        <v>0.04266666666666667</v>
      </c>
      <c r="D8" s="11">
        <f>'вI.II.III.IV'!$C8*kII!D8*'аI.II.III.IV'!D$5</f>
        <v>0.0336</v>
      </c>
      <c r="E8" s="11">
        <f>'вI.II.III.IV'!$C8*kII!E8*'аI.II.III.IV'!E$5</f>
        <v>0.0408</v>
      </c>
      <c r="F8" s="11">
        <f>'вI.II.III.IV'!$C8*kII!F8*'аI.II.III.IV'!F$5</f>
        <v>0.0128</v>
      </c>
      <c r="G8" s="11">
        <f>'вI.II.III.IV'!$C8*kII!G8*'аI.II.III.IV'!G$5</f>
        <v>0.016000000000000004</v>
      </c>
      <c r="H8" s="11">
        <f>'вI.II.III.IV'!$C8*kII!H8*'аI.II.III.IV'!H$5</f>
        <v>0.0072</v>
      </c>
      <c r="I8" s="11">
        <f t="shared" si="0"/>
        <v>0.19573333333333337</v>
      </c>
    </row>
    <row r="9" spans="1:9" ht="45">
      <c r="A9" s="4" t="s">
        <v>5</v>
      </c>
      <c r="B9" s="11">
        <f>'вI.II.III.IV'!$C9*kII!B9*'аI.II.III.IV'!B$5</f>
        <v>0.09599999999999999</v>
      </c>
      <c r="C9" s="11">
        <f>'вI.II.III.IV'!$C9*kII!C9*'аI.II.III.IV'!C$5</f>
        <v>0.09599999999999999</v>
      </c>
      <c r="D9" s="11">
        <f>'вI.II.III.IV'!$C9*kII!D9*'аI.II.III.IV'!D$5</f>
        <v>0.08639999999999998</v>
      </c>
      <c r="E9" s="11">
        <f>'вI.II.III.IV'!$C9*kII!E9*'аI.II.III.IV'!E$5</f>
        <v>0.0748</v>
      </c>
      <c r="F9" s="11">
        <f>'вI.II.III.IV'!$C9*kII!F9*'аI.II.III.IV'!F$5</f>
        <v>0.0384</v>
      </c>
      <c r="G9" s="11">
        <f>'вI.II.III.IV'!$C9*kII!G9*'аI.II.III.IV'!G$5</f>
        <v>0.04</v>
      </c>
      <c r="H9" s="11">
        <f>'вI.II.III.IV'!$C9*kII!H9*'аI.II.III.IV'!H$5</f>
        <v>0.011999999999999999</v>
      </c>
      <c r="I9" s="11">
        <f t="shared" si="0"/>
        <v>0.44359999999999994</v>
      </c>
    </row>
    <row r="10" spans="1:9" ht="27.75" customHeight="1">
      <c r="A10" s="4" t="s">
        <v>6</v>
      </c>
      <c r="B10" s="11">
        <f>'вI.II.III.IV'!$C10*kII!B10*'аI.II.III.IV'!B$5</f>
        <v>0.05333333333333334</v>
      </c>
      <c r="C10" s="11">
        <f>'вI.II.III.IV'!$C10*kII!C10*'аI.II.III.IV'!C$5</f>
        <v>0.048</v>
      </c>
      <c r="D10" s="11">
        <f>'вI.II.III.IV'!$C10*kII!D10*'аI.II.III.IV'!D$5</f>
        <v>0.038400000000000004</v>
      </c>
      <c r="E10" s="11">
        <f>'вI.II.III.IV'!$C10*kII!E10*'аI.II.III.IV'!E$5</f>
        <v>0.03626666666666667</v>
      </c>
      <c r="F10" s="11">
        <f>'вI.II.III.IV'!$C10*kII!F10*'аI.II.III.IV'!F$5</f>
        <v>0.019200000000000002</v>
      </c>
      <c r="G10" s="11">
        <f>'вI.II.III.IV'!$C10*kII!G10*'аI.II.III.IV'!G$5</f>
        <v>0.010666666666666668</v>
      </c>
      <c r="H10" s="11">
        <f>'вI.II.III.IV'!$C10*kII!H10*'аI.II.III.IV'!H$5</f>
        <v>0.0064</v>
      </c>
      <c r="I10" s="11">
        <f t="shared" si="0"/>
        <v>0.21226666666666663</v>
      </c>
    </row>
    <row r="11" spans="1:9" ht="60">
      <c r="A11" s="4" t="s">
        <v>7</v>
      </c>
      <c r="B11" s="11">
        <f>'вI.II.III.IV'!$C11*kII!B11*'аI.II.III.IV'!B$5</f>
        <v>0</v>
      </c>
      <c r="C11" s="11">
        <f>'вI.II.III.IV'!$C11*kII!C11*'аI.II.III.IV'!C$5</f>
        <v>0</v>
      </c>
      <c r="D11" s="11">
        <f>'вI.II.III.IV'!$C11*kII!D11*'аI.II.III.IV'!D$5</f>
        <v>0</v>
      </c>
      <c r="E11" s="11">
        <f>'вI.II.III.IV'!$C11*kII!E11*'аI.II.III.IV'!E$5</f>
        <v>0</v>
      </c>
      <c r="F11" s="11">
        <f>'вI.II.III.IV'!$C11*kII!F11*'аI.II.III.IV'!F$5</f>
        <v>0</v>
      </c>
      <c r="G11" s="11">
        <f>'вI.II.III.IV'!$C11*kII!G11*'аI.II.III.IV'!G$5</f>
        <v>0</v>
      </c>
      <c r="H11" s="11">
        <f>'вI.II.III.IV'!$C11*kII!H11*'аI.II.III.IV'!H$5</f>
        <v>0</v>
      </c>
      <c r="I11" s="11">
        <f aca="true" t="shared" si="1" ref="I11:I19">SUM(B11:H11)</f>
        <v>0</v>
      </c>
    </row>
    <row r="12" spans="1:9" ht="15">
      <c r="A12" s="4" t="s">
        <v>8</v>
      </c>
      <c r="B12" s="11">
        <f>'вI.II.III.IV'!$C12*kII!B12*'аI.II.III.IV'!B$5</f>
        <v>0.17333333333333334</v>
      </c>
      <c r="C12" s="11">
        <f>'вI.II.III.IV'!$C12*kII!C12*'аI.II.III.IV'!C$5</f>
        <v>0.17</v>
      </c>
      <c r="D12" s="11">
        <f>'вI.II.III.IV'!$C12*kII!D12*'аI.II.III.IV'!D$5</f>
        <v>0.16799999999999998</v>
      </c>
      <c r="E12" s="11">
        <f>'вI.II.III.IV'!$C12*kII!E12*'аI.II.III.IV'!E$5</f>
        <v>0.136</v>
      </c>
      <c r="F12" s="11">
        <f>'вI.II.III.IV'!$C12*kII!F12*'аI.II.III.IV'!F$5</f>
        <v>0.09</v>
      </c>
      <c r="G12" s="11">
        <f>'вI.II.III.IV'!$C12*kII!G12*'аI.II.III.IV'!G$5</f>
        <v>0.07407407407407407</v>
      </c>
      <c r="H12" s="11">
        <f>'вI.II.III.IV'!$C12*kII!H12*'аI.II.III.IV'!H$5</f>
        <v>0.024</v>
      </c>
      <c r="I12" s="11">
        <f t="shared" si="1"/>
        <v>0.8354074074074075</v>
      </c>
    </row>
    <row r="13" spans="1:9" ht="45">
      <c r="A13" s="4" t="s">
        <v>9</v>
      </c>
      <c r="B13" s="11">
        <f>'вI.II.III.IV'!$C13*kII!B13*'аI.II.III.IV'!B$5</f>
        <v>0.08</v>
      </c>
      <c r="C13" s="11">
        <f>'вI.II.III.IV'!$C13*kII!C13*'аI.II.III.IV'!C$5</f>
        <v>0.072</v>
      </c>
      <c r="D13" s="11">
        <f>'вI.II.III.IV'!$C13*kII!D13*'аI.II.III.IV'!D$5</f>
        <v>0.0648</v>
      </c>
      <c r="E13" s="11">
        <f>'вI.II.III.IV'!$C13*kII!E13*'аI.II.III.IV'!E$5</f>
        <v>0.0748</v>
      </c>
      <c r="F13" s="11">
        <f>'вI.II.III.IV'!$C13*kII!F13*'аI.II.III.IV'!F$5</f>
        <v>0.043199999999999995</v>
      </c>
      <c r="G13" s="11">
        <f>'вI.II.III.IV'!$C13*kII!G13*'аI.II.III.IV'!G$5</f>
        <v>0.044000000000000004</v>
      </c>
      <c r="H13" s="11">
        <f>'вI.II.III.IV'!$C13*kII!H13*'аI.II.III.IV'!H$5</f>
        <v>0.0132</v>
      </c>
      <c r="I13" s="11">
        <f t="shared" si="1"/>
        <v>0.39199999999999996</v>
      </c>
    </row>
    <row r="14" spans="1:9" ht="30">
      <c r="A14" s="4" t="s">
        <v>10</v>
      </c>
      <c r="B14" s="11">
        <f>'вI.II.III.IV'!$C14*kII!B14*'аI.II.III.IV'!B$5</f>
        <v>0.02</v>
      </c>
      <c r="C14" s="11">
        <f>'вI.II.III.IV'!$C14*kII!C14*'аI.II.III.IV'!C$5</f>
        <v>0.02</v>
      </c>
      <c r="D14" s="11">
        <f>'вI.II.III.IV'!$C14*kII!D14*'аI.II.III.IV'!D$5</f>
        <v>0.021599999999999994</v>
      </c>
      <c r="E14" s="11">
        <f>'вI.II.III.IV'!$C14*kII!E14*'аI.II.III.IV'!E$5</f>
        <v>0.023799999999999998</v>
      </c>
      <c r="F14" s="11">
        <f>'вI.II.III.IV'!$C14*kII!F14*'аI.II.III.IV'!F$5</f>
        <v>0.014399999999999998</v>
      </c>
      <c r="G14" s="11">
        <f>'вI.II.III.IV'!$C14*kII!G14*'аI.II.III.IV'!G$5</f>
        <v>0.01</v>
      </c>
      <c r="H14" s="11">
        <f>'вI.II.III.IV'!$C14*kII!H14*'аI.II.III.IV'!H$5</f>
        <v>0.0035999999999999995</v>
      </c>
      <c r="I14" s="11">
        <f t="shared" si="1"/>
        <v>0.11339999999999999</v>
      </c>
    </row>
    <row r="15" spans="1:9" ht="30">
      <c r="A15" s="4" t="s">
        <v>11</v>
      </c>
      <c r="B15" s="11">
        <f>'вI.II.III.IV'!$C15*kII!B15*'аI.II.III.IV'!B$5</f>
        <v>0.18000000000000002</v>
      </c>
      <c r="C15" s="11">
        <f>'вI.II.III.IV'!$C15*kII!C15*'аI.II.III.IV'!C$5</f>
        <v>0.18666666666666665</v>
      </c>
      <c r="D15" s="11">
        <f>'вI.II.III.IV'!$C15*kII!D15*'аI.II.III.IV'!D$5</f>
        <v>0.135</v>
      </c>
      <c r="E15" s="11">
        <f>'вI.II.III.IV'!$C15*kII!E15*'аI.II.III.IV'!E$5</f>
        <v>0.136</v>
      </c>
      <c r="F15" s="11">
        <f>'вI.II.III.IV'!$C15*kII!F15*'аI.II.III.IV'!F$5</f>
        <v>0.09</v>
      </c>
      <c r="G15" s="11">
        <f>'вI.II.III.IV'!$C15*kII!G15*'аI.II.III.IV'!G$5</f>
        <v>0.07500000000000001</v>
      </c>
      <c r="H15" s="11">
        <f>'вI.II.III.IV'!$C15*kII!H15*'аI.II.III.IV'!H$5</f>
        <v>0.024</v>
      </c>
      <c r="I15" s="17">
        <f t="shared" si="1"/>
        <v>0.8266666666666667</v>
      </c>
    </row>
    <row r="16" spans="1:9" ht="30">
      <c r="A16" s="4" t="s">
        <v>12</v>
      </c>
      <c r="B16" s="11">
        <f>'вI.II.III.IV'!$C16*kII!B16*'аI.II.III.IV'!B$5</f>
        <v>0.03200000000000001</v>
      </c>
      <c r="C16" s="11">
        <f>'вI.II.III.IV'!$C16*kII!C16*'аI.II.III.IV'!C$5</f>
        <v>0.03733333333333333</v>
      </c>
      <c r="D16" s="11">
        <f>'вI.II.III.IV'!$C16*kII!D16*'аI.II.III.IV'!D$5</f>
        <v>0.038400000000000004</v>
      </c>
      <c r="E16" s="11">
        <f>'вI.II.III.IV'!$C16*kII!E16*'аI.II.III.IV'!E$5</f>
        <v>0.04986666666666668</v>
      </c>
      <c r="F16" s="11">
        <f>'вI.II.III.IV'!$C16*kII!F16*'аI.II.III.IV'!F$5</f>
        <v>0.0288</v>
      </c>
      <c r="G16" s="11">
        <f>'вI.II.III.IV'!$C16*kII!G16*'аI.II.III.IV'!G$5</f>
        <v>0.024</v>
      </c>
      <c r="H16" s="11">
        <f>'вI.II.III.IV'!$C16*kII!H16*'аI.II.III.IV'!H$5</f>
        <v>0.008</v>
      </c>
      <c r="I16" s="11">
        <f t="shared" si="1"/>
        <v>0.2184</v>
      </c>
    </row>
    <row r="17" spans="1:9" ht="30">
      <c r="A17" s="4" t="s">
        <v>13</v>
      </c>
      <c r="B17" s="11">
        <f>'вI.II.III.IV'!$C17*kII!B17*'аI.II.III.IV'!B$5</f>
        <v>0</v>
      </c>
      <c r="C17" s="11">
        <f>'вI.II.III.IV'!$C17*kII!C17*'аI.II.III.IV'!C$5</f>
        <v>0</v>
      </c>
      <c r="D17" s="11">
        <f>'вI.II.III.IV'!$C17*kII!D17*'аI.II.III.IV'!D$5</f>
        <v>0</v>
      </c>
      <c r="E17" s="11">
        <f>'вI.II.III.IV'!$C17*kII!E17*'аI.II.III.IV'!E$5</f>
        <v>0</v>
      </c>
      <c r="F17" s="11">
        <f>'вI.II.III.IV'!$C17*kII!F17*'аI.II.III.IV'!F$5</f>
        <v>0</v>
      </c>
      <c r="G17" s="11">
        <f>'вI.II.III.IV'!$C17*kII!G17*'аI.II.III.IV'!G$5</f>
        <v>0</v>
      </c>
      <c r="H17" s="11">
        <f>'вI.II.III.IV'!$C17*kII!H17*'аI.II.III.IV'!H$5</f>
        <v>0</v>
      </c>
      <c r="I17" s="11">
        <f t="shared" si="1"/>
        <v>0</v>
      </c>
    </row>
    <row r="18" spans="1:9" ht="30">
      <c r="A18" s="4" t="s">
        <v>14</v>
      </c>
      <c r="B18" s="16">
        <f>'вI.II.III.IV'!$C18*kII!B18*'аI.II.III.IV'!B$5</f>
        <v>0</v>
      </c>
      <c r="C18" s="16">
        <f>'вI.II.III.IV'!$C18*kII!C18*'аI.II.III.IV'!C$5</f>
        <v>0.008000000000000002</v>
      </c>
      <c r="D18" s="16">
        <f>'вI.II.III.IV'!$C18*kII!D18*'аI.II.III.IV'!D$5</f>
        <v>0</v>
      </c>
      <c r="E18" s="16">
        <f>'вI.II.III.IV'!$C18*kII!E18*'аI.II.III.IV'!E$5</f>
        <v>0.006800000000000002</v>
      </c>
      <c r="F18" s="16">
        <f>'вI.II.III.IV'!$C18*kII!F18*'аI.II.III.IV'!F$5</f>
        <v>0.0048000000000000004</v>
      </c>
      <c r="G18" s="16">
        <f>'вI.II.III.IV'!$C18*kII!G18*'аI.II.III.IV'!G$5</f>
        <v>0.006</v>
      </c>
      <c r="H18" s="16">
        <f>'вI.II.III.IV'!$C18*kII!H18*'аI.II.III.IV'!H$5</f>
        <v>0</v>
      </c>
      <c r="I18" s="11">
        <f t="shared" si="1"/>
        <v>0.025600000000000005</v>
      </c>
    </row>
    <row r="19" spans="1:9" ht="30.75" thickBot="1">
      <c r="A19" s="4" t="s">
        <v>15</v>
      </c>
      <c r="B19" s="11">
        <f>'вI.II.III.IV'!$C19*kII!B19*'аI.II.III.IV'!B$5</f>
        <v>0.036</v>
      </c>
      <c r="C19" s="11">
        <f>'вI.II.III.IV'!$C19*kII!C19*'аI.II.III.IV'!C$5</f>
        <v>0.047999999999999994</v>
      </c>
      <c r="D19" s="11">
        <f>'вI.II.III.IV'!$C19*kII!D19*'аI.II.III.IV'!D$5</f>
        <v>0.04984615384615384</v>
      </c>
      <c r="E19" s="11">
        <f>'вI.II.III.IV'!$C19*kII!E19*'аI.II.III.IV'!E$5</f>
        <v>0.032210526315789474</v>
      </c>
      <c r="F19" s="11">
        <f>'вI.II.III.IV'!$C19*kII!F19*'аI.II.III.IV'!F$5</f>
        <v>0.028799999999999996</v>
      </c>
      <c r="G19" s="11">
        <f>'вI.II.III.IV'!$C19*kII!G19*'аI.II.III.IV'!G$5</f>
        <v>0.021176470588235297</v>
      </c>
      <c r="H19" s="28">
        <f>'вI.II.III.IV'!$C19*kII!H19*'аI.II.III.IV'!H$5</f>
        <v>0.005399999999999999</v>
      </c>
      <c r="I19" s="28">
        <f t="shared" si="1"/>
        <v>0.22143315075017858</v>
      </c>
    </row>
    <row r="20" spans="8:9" ht="15.75" thickBot="1">
      <c r="H20" s="30" t="s">
        <v>40</v>
      </c>
      <c r="I20" s="29">
        <f>SUM(I5:I19)</f>
        <v>3.9631072248242525</v>
      </c>
    </row>
    <row r="21" spans="1:7" ht="16.5" customHeight="1">
      <c r="A21" s="26" t="s">
        <v>21</v>
      </c>
      <c r="B21" s="26"/>
      <c r="C21" s="26"/>
      <c r="D21" s="26"/>
      <c r="E21" s="26"/>
      <c r="F21" s="26"/>
      <c r="G21" s="26"/>
    </row>
    <row r="22" spans="1:6" ht="14.25" customHeight="1">
      <c r="A22" s="26" t="s">
        <v>22</v>
      </c>
      <c r="B22" s="26"/>
      <c r="C22" s="26"/>
      <c r="D22" s="26"/>
      <c r="E22" s="26"/>
      <c r="F22" s="26"/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autoFilter ref="B4:I19"/>
  <mergeCells count="9">
    <mergeCell ref="A25:G25"/>
    <mergeCell ref="A26:G26"/>
    <mergeCell ref="A27:G27"/>
    <mergeCell ref="A3:A4"/>
    <mergeCell ref="B3:H3"/>
    <mergeCell ref="A23:G23"/>
    <mergeCell ref="A24:G24"/>
    <mergeCell ref="A21:G21"/>
    <mergeCell ref="A22:F2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13" sqref="D13"/>
    </sheetView>
  </sheetViews>
  <sheetFormatPr defaultColWidth="9.140625" defaultRowHeight="12.75"/>
  <cols>
    <col min="1" max="1" width="41.140625" style="2" customWidth="1"/>
    <col min="2" max="2" width="8.00390625" style="2" customWidth="1"/>
    <col min="3" max="3" width="8.7109375" style="2" customWidth="1"/>
    <col min="4" max="5" width="8.8515625" style="2" customWidth="1"/>
    <col min="6" max="6" width="6.8515625" style="10" customWidth="1"/>
    <col min="7" max="7" width="7.8515625" style="10" customWidth="1"/>
    <col min="8" max="8" width="6.8515625" style="10" customWidth="1"/>
    <col min="9" max="16384" width="9.140625" style="2" customWidth="1"/>
  </cols>
  <sheetData>
    <row r="1" ht="15.75">
      <c r="A1" s="6" t="s">
        <v>18</v>
      </c>
    </row>
    <row r="3" spans="1:8" ht="15">
      <c r="A3" s="22" t="s">
        <v>34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8" ht="15">
      <c r="A5" s="4" t="s">
        <v>16</v>
      </c>
      <c r="B5" s="15">
        <f>('вI.II.III.IV'!$D5+kII!B5)/2</f>
        <v>0.5833333333333333</v>
      </c>
      <c r="C5" s="15">
        <f>('вI.II.III.IV'!$D5+kII!C5)/2</f>
        <v>0.5833333333333333</v>
      </c>
      <c r="D5" s="15">
        <f>('вI.II.III.IV'!$D5+kII!D5)/2</f>
        <v>0.5833333333333333</v>
      </c>
      <c r="E5" s="15">
        <f>('вI.II.III.IV'!$D5+kII!E5)/2</f>
        <v>0.35</v>
      </c>
      <c r="F5" s="15">
        <f>('вI.II.III.IV'!$D5+kII!F5)/2</f>
        <v>0.35</v>
      </c>
      <c r="G5" s="15">
        <f>('вI.II.III.IV'!$D5+kII!G5)/2</f>
        <v>0.44999999999999996</v>
      </c>
      <c r="H5" s="15">
        <f>('вI.II.III.IV'!$D5+kII!H5)/2</f>
        <v>0.5833333333333333</v>
      </c>
    </row>
    <row r="6" spans="1:8" ht="15">
      <c r="A6" s="4" t="s">
        <v>17</v>
      </c>
      <c r="B6" s="15">
        <f>('вI.II.III.IV'!$D6+kII!B6)/2</f>
        <v>0.31666666666666665</v>
      </c>
      <c r="C6" s="15">
        <f>('вI.II.III.IV'!$D6+kII!C6)/2</f>
        <v>0.48333333333333334</v>
      </c>
      <c r="D6" s="15">
        <f>('вI.II.III.IV'!$D6+kII!D6)/2</f>
        <v>0.4166666666666667</v>
      </c>
      <c r="E6" s="15">
        <f>('вI.II.III.IV'!$D6+kII!E6)/2</f>
        <v>0.35</v>
      </c>
      <c r="F6" s="15">
        <f>('вI.II.III.IV'!$D6+kII!F6)/2</f>
        <v>0.35</v>
      </c>
      <c r="G6" s="15">
        <f>('вI.II.III.IV'!$D6+kII!G6)/2</f>
        <v>0.35</v>
      </c>
      <c r="H6" s="15">
        <f>('вI.II.III.IV'!$D6+kII!H6)/2</f>
        <v>0.31666666666666665</v>
      </c>
    </row>
    <row r="7" spans="1:8" ht="15">
      <c r="A7" s="4" t="s">
        <v>3</v>
      </c>
      <c r="B7" s="15">
        <f>('вI.II.III.IV'!$D7+kII!B7)/2</f>
        <v>0.4666666666666667</v>
      </c>
      <c r="C7" s="15">
        <f>('вI.II.III.IV'!$D7+kII!C7)/2</f>
        <v>0.5</v>
      </c>
      <c r="D7" s="15">
        <f>('вI.II.III.IV'!$D7+kII!D7)/2</f>
        <v>0.33333333333333337</v>
      </c>
      <c r="E7" s="15">
        <f>('вI.II.III.IV'!$D7+kII!E7)/2</f>
        <v>0.5</v>
      </c>
      <c r="F7" s="15">
        <f>('вI.II.III.IV'!$D7+kII!F7)/2</f>
        <v>0.3666666666666667</v>
      </c>
      <c r="G7" s="15">
        <f>('вI.II.III.IV'!$D7+kII!G7)/2</f>
        <v>0.4666666666666667</v>
      </c>
      <c r="H7" s="15">
        <f>('вI.II.III.IV'!$D7+kII!H7)/2</f>
        <v>0.5666666666666667</v>
      </c>
    </row>
    <row r="8" spans="1:8" ht="15">
      <c r="A8" s="4" t="s">
        <v>4</v>
      </c>
      <c r="B8" s="15">
        <f>('вI.II.III.IV'!$D8+kII!B8)/2</f>
        <v>0.5166666666666666</v>
      </c>
      <c r="C8" s="15">
        <f>('вI.II.III.IV'!$D8+kII!C8)/2</f>
        <v>0.5166666666666666</v>
      </c>
      <c r="D8" s="15">
        <f>('вI.II.III.IV'!$D8+kII!D8)/2</f>
        <v>0.4833333333333333</v>
      </c>
      <c r="E8" s="15">
        <f>('вI.II.III.IV'!$D8+kII!E8)/2</f>
        <v>0.55</v>
      </c>
      <c r="F8" s="15">
        <f>('вI.II.III.IV'!$D8+kII!F8)/2</f>
        <v>0.3833333333333333</v>
      </c>
      <c r="G8" s="15">
        <f>('вI.II.III.IV'!$D8+kII!G8)/2</f>
        <v>0.45000000000000007</v>
      </c>
      <c r="H8" s="15">
        <f>('вI.II.III.IV'!$D8+kII!H8)/2</f>
        <v>0.55</v>
      </c>
    </row>
    <row r="9" spans="1:8" ht="30">
      <c r="A9" s="4" t="s">
        <v>5</v>
      </c>
      <c r="B9" s="15">
        <f>('вI.II.III.IV'!$D9+kII!B9)/2</f>
        <v>0.6</v>
      </c>
      <c r="C9" s="15">
        <f>('вI.II.III.IV'!$D9+kII!C9)/2</f>
        <v>0.6</v>
      </c>
      <c r="D9" s="15">
        <f>('вI.II.III.IV'!$D9+kII!D9)/2</f>
        <v>0.6</v>
      </c>
      <c r="E9" s="15">
        <f>('вI.II.III.IV'!$D9+kII!E9)/2</f>
        <v>0.5666666666666667</v>
      </c>
      <c r="F9" s="15">
        <f>('вI.II.III.IV'!$D9+kII!F9)/2</f>
        <v>0.4666666666666667</v>
      </c>
      <c r="G9" s="15">
        <f>('вI.II.III.IV'!$D9+kII!G9)/2</f>
        <v>0.5333333333333333</v>
      </c>
      <c r="H9" s="15">
        <f>('вI.II.III.IV'!$D9+kII!H9)/2</f>
        <v>0.5333333333333333</v>
      </c>
    </row>
    <row r="10" spans="1:8" ht="27.75" customHeight="1">
      <c r="A10" s="4" t="s">
        <v>6</v>
      </c>
      <c r="B10" s="15">
        <f>('вI.II.III.IV'!$D10+kII!B10)/2</f>
        <v>0.5333333333333333</v>
      </c>
      <c r="C10" s="15">
        <f>('вI.II.III.IV'!$D10+kII!C10)/2</f>
        <v>0.5</v>
      </c>
      <c r="D10" s="15">
        <f>('вI.II.III.IV'!$D10+kII!D10)/2</f>
        <v>0.4666666666666667</v>
      </c>
      <c r="E10" s="15">
        <f>('вI.II.III.IV'!$D10+kII!E10)/2</f>
        <v>0.4666666666666667</v>
      </c>
      <c r="F10" s="15">
        <f>('вI.II.III.IV'!$D10+kII!F10)/2</f>
        <v>0.4</v>
      </c>
      <c r="G10" s="15">
        <f>('вI.II.III.IV'!$D10+kII!G10)/2</f>
        <v>0.33333333333333337</v>
      </c>
      <c r="H10" s="15">
        <f>('вI.II.III.IV'!$D10+kII!H10)/2</f>
        <v>0.4666666666666667</v>
      </c>
    </row>
    <row r="11" spans="1:8" ht="45">
      <c r="A11" s="4" t="s">
        <v>7</v>
      </c>
      <c r="B11" s="15">
        <f>('вI.II.III.IV'!$D11+kII!B11)/2</f>
        <v>0.16666666666666666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ht="15">
      <c r="A12" s="4" t="s">
        <v>8</v>
      </c>
      <c r="B12" s="15">
        <f>('вI.II.III.IV'!$D12+kII!B12)/2.5</f>
        <v>0.7466666666666667</v>
      </c>
      <c r="C12" s="15">
        <f>('вI.II.III.IV'!$D12+kII!C12)/2.5</f>
        <v>0.74</v>
      </c>
      <c r="D12" s="15">
        <f>('вI.II.III.IV'!$D12+kII!D12)/2</f>
        <v>0.9666666666666666</v>
      </c>
      <c r="E12" s="15">
        <f>('вI.II.III.IV'!$D12+kII!E12)/2.5</f>
        <v>0.72</v>
      </c>
      <c r="F12" s="15">
        <f>('вI.II.III.IV'!$D12+kII!F12)/2.5</f>
        <v>0.7</v>
      </c>
      <c r="G12" s="15">
        <f>('вI.II.III.IV'!$D12+kII!G12)/2.5</f>
        <v>0.6962962962962963</v>
      </c>
      <c r="H12" s="15">
        <f>('вI.II.III.IV'!$D12+kII!H12)/2.5</f>
        <v>0.72</v>
      </c>
    </row>
    <row r="13" spans="1:8" ht="30">
      <c r="A13" s="4" t="s">
        <v>9</v>
      </c>
      <c r="B13" s="15">
        <f>('вI.II.III.IV'!$D13+kII!B13)/2</f>
        <v>0.7333333333333334</v>
      </c>
      <c r="C13" s="15">
        <f>('вI.II.III.IV'!$D13+kII!C13)/2</f>
        <v>0.7</v>
      </c>
      <c r="D13" s="15">
        <f>('вI.II.III.IV'!$D13+kII!D13)/2</f>
        <v>0.7</v>
      </c>
      <c r="E13" s="15">
        <f>('вI.II.III.IV'!$D13+kII!E13)/2</f>
        <v>0.7666666666666667</v>
      </c>
      <c r="F13" s="15">
        <f>('вI.II.III.IV'!$D13+kII!F13)/2</f>
        <v>0.7</v>
      </c>
      <c r="G13" s="15">
        <f>('вI.II.III.IV'!$D13+kII!G13)/2</f>
        <v>0.7666666666666667</v>
      </c>
      <c r="H13" s="15">
        <f>('вI.II.III.IV'!$D13+kII!H13)/2</f>
        <v>0.7666666666666667</v>
      </c>
    </row>
    <row r="14" spans="1:8" ht="15">
      <c r="A14" s="4" t="s">
        <v>10</v>
      </c>
      <c r="B14" s="15">
        <f>('вI.II.III.IV'!$D14+kII!B14)/2</f>
        <v>0.41666666666666663</v>
      </c>
      <c r="C14" s="15">
        <f>('вI.II.III.IV'!$D14+kII!C14)/2</f>
        <v>0.41666666666666663</v>
      </c>
      <c r="D14" s="15">
        <f>('вI.II.III.IV'!$D14+kII!D14)/2</f>
        <v>0.44999999999999996</v>
      </c>
      <c r="E14" s="15">
        <f>('вI.II.III.IV'!$D14+kII!E14)/2</f>
        <v>0.4833333333333333</v>
      </c>
      <c r="F14" s="15">
        <f>('вI.II.III.IV'!$D14+kII!F14)/2</f>
        <v>0.44999999999999996</v>
      </c>
      <c r="G14" s="15">
        <f>('вI.II.III.IV'!$D14+kII!G14)/2</f>
        <v>0.41666666666666663</v>
      </c>
      <c r="H14" s="15">
        <f>('вI.II.III.IV'!$D14+kII!H14)/2</f>
        <v>0.44999999999999996</v>
      </c>
    </row>
    <row r="15" spans="1:8" ht="30">
      <c r="A15" s="4" t="s">
        <v>11</v>
      </c>
      <c r="B15" s="15">
        <f>('вI.II.III.IV'!$D15+kII!B15)/2</f>
        <v>0.75</v>
      </c>
      <c r="C15" s="15">
        <f>('вI.II.III.IV'!$D15+kII!C15)/2</f>
        <v>0.7666666666666666</v>
      </c>
      <c r="D15" s="15">
        <f>('вI.II.III.IV'!$D15+kII!D15)/2</f>
        <v>0.675</v>
      </c>
      <c r="E15" s="15">
        <f>('вI.II.III.IV'!$D15+kII!E15)/2</f>
        <v>0.7</v>
      </c>
      <c r="F15" s="15">
        <f>('вI.II.III.IV'!$D15+kII!F15)/2</f>
        <v>0.675</v>
      </c>
      <c r="G15" s="15">
        <f>('вI.II.III.IV'!$D15+kII!G15)/2</f>
        <v>0.675</v>
      </c>
      <c r="H15" s="15">
        <f>('вI.II.III.IV'!$D15+kII!H15)/2</f>
        <v>0.7</v>
      </c>
    </row>
    <row r="16" spans="1:8" ht="30">
      <c r="A16" s="4" t="s">
        <v>12</v>
      </c>
      <c r="B16" s="15">
        <f>('вI.II.III.IV'!$D16+kII!B16)/2</f>
        <v>0.35000000000000003</v>
      </c>
      <c r="C16" s="15">
        <f>('вI.II.III.IV'!$D16+kII!C16)/2</f>
        <v>0.3833333333333333</v>
      </c>
      <c r="D16" s="15">
        <f>('вI.II.III.IV'!$D16+kII!D16)/2</f>
        <v>0.41666666666666663</v>
      </c>
      <c r="E16" s="15">
        <f>('вI.II.III.IV'!$D16+kII!E16)/2</f>
        <v>0.5166666666666667</v>
      </c>
      <c r="F16" s="15">
        <f>('вI.II.III.IV'!$D16+kII!F16)/2</f>
        <v>0.44999999999999996</v>
      </c>
      <c r="G16" s="15">
        <f>('вI.II.III.IV'!$D16+kII!G16)/2</f>
        <v>0.44999999999999996</v>
      </c>
      <c r="H16" s="15">
        <f>('вI.II.III.IV'!$D16+kII!H16)/2</f>
        <v>0.4833333333333333</v>
      </c>
    </row>
    <row r="17" spans="1:8" ht="30">
      <c r="A17" s="4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30">
      <c r="A18" s="4" t="s">
        <v>14</v>
      </c>
      <c r="B18" s="15">
        <f>('вI.II.III.IV'!$D18+kII!B18)/2</f>
        <v>0.2</v>
      </c>
      <c r="C18" s="15">
        <f>('вI.II.III.IV'!$D18+kII!C18)/2</f>
        <v>0.30000000000000004</v>
      </c>
      <c r="D18" s="15">
        <f>('вI.II.III.IV'!$D18+kII!D18)/2</f>
        <v>0.2</v>
      </c>
      <c r="E18" s="15">
        <f>('вI.II.III.IV'!$D18+kII!E18)/2</f>
        <v>0.30000000000000004</v>
      </c>
      <c r="F18" s="15">
        <f>('вI.II.III.IV'!$D18+kII!F18)/2</f>
        <v>0.30000000000000004</v>
      </c>
      <c r="G18" s="15">
        <f>('вI.II.III.IV'!$D18+kII!G18)/2</f>
        <v>0.35</v>
      </c>
      <c r="H18" s="15">
        <f>('вI.II.III.IV'!$D18+kII!H18)/2</f>
        <v>0.2</v>
      </c>
    </row>
    <row r="19" spans="1:8" ht="15">
      <c r="A19" s="4" t="s">
        <v>15</v>
      </c>
      <c r="B19" s="15">
        <f>('вI.II.III.IV'!$D19+kII!B19)/(2-0.5)</f>
        <v>0.6</v>
      </c>
      <c r="C19" s="15">
        <f>('вI.II.III.IV'!$D19+kII!C19)/2</f>
        <v>0.5</v>
      </c>
      <c r="D19" s="15">
        <v>0.4</v>
      </c>
      <c r="E19" s="15">
        <v>0.6</v>
      </c>
      <c r="F19" s="15">
        <v>0.4</v>
      </c>
      <c r="G19" s="15">
        <f>('вI.II.III.IV'!$D19+kII!G19)/2</f>
        <v>0.4764705882352941</v>
      </c>
      <c r="H19" s="15">
        <v>0.4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mergeCells count="7">
    <mergeCell ref="A25:G25"/>
    <mergeCell ref="A26:G26"/>
    <mergeCell ref="A27:G27"/>
    <mergeCell ref="A3:A4"/>
    <mergeCell ref="B3:H3"/>
    <mergeCell ref="A23:G23"/>
    <mergeCell ref="A24:G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3">
      <selection activeCell="J22" sqref="J22"/>
    </sheetView>
  </sheetViews>
  <sheetFormatPr defaultColWidth="9.140625" defaultRowHeight="12.75"/>
  <cols>
    <col min="1" max="1" width="40.7109375" style="2" customWidth="1"/>
    <col min="2" max="2" width="7.57421875" style="2" customWidth="1"/>
    <col min="3" max="4" width="7.421875" style="2" customWidth="1"/>
    <col min="5" max="5" width="7.28125" style="2" customWidth="1"/>
    <col min="6" max="6" width="6.140625" style="10" customWidth="1"/>
    <col min="7" max="7" width="7.00390625" style="10" customWidth="1"/>
    <col min="8" max="8" width="7.28125" style="10" customWidth="1"/>
    <col min="9" max="9" width="6.28125" style="2" customWidth="1"/>
    <col min="10" max="16384" width="9.140625" style="2" customWidth="1"/>
  </cols>
  <sheetData>
    <row r="1" ht="15.75">
      <c r="A1" s="6"/>
    </row>
    <row r="3" spans="1:8" ht="15">
      <c r="A3" s="22" t="s">
        <v>34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9" ht="15">
      <c r="A5" s="4" t="s">
        <v>16</v>
      </c>
      <c r="B5" s="11">
        <f>'вI.II.III.IV'!$D5*kIII!B5*'аI.II.III.IV'!B$5</f>
        <v>0.05833333333333333</v>
      </c>
      <c r="C5" s="11">
        <f>'вI.II.III.IV'!$D5*kIII!C5*'аI.II.III.IV'!C$5</f>
        <v>0.05833333333333333</v>
      </c>
      <c r="D5" s="11">
        <f>'вI.II.III.IV'!$D5*kIII!D5*'аI.II.III.IV'!D$5</f>
        <v>0.05249999999999999</v>
      </c>
      <c r="E5" s="11">
        <f>'вI.II.III.IV'!$D5*kIII!E5*'аI.II.III.IV'!E$5</f>
        <v>0.02975</v>
      </c>
      <c r="F5" s="11">
        <f>'вI.II.III.IV'!$D5*kIII!F5*'аI.II.III.IV'!F$5</f>
        <v>0.020999999999999998</v>
      </c>
      <c r="G5" s="11">
        <f>'вI.II.III.IV'!$D5*kIII!G5*'аI.II.III.IV'!G$5</f>
        <v>0.0225</v>
      </c>
      <c r="H5" s="11">
        <f>'вI.II.III.IV'!$D5*kIII!H5*'аI.II.III.IV'!H$5</f>
        <v>0.008749999999999999</v>
      </c>
      <c r="I5" s="11">
        <f aca="true" t="shared" si="0" ref="I5:I10">SUM(B5:H5)</f>
        <v>0.2511666666666666</v>
      </c>
    </row>
    <row r="6" spans="1:9" ht="15">
      <c r="A6" s="4" t="s">
        <v>17</v>
      </c>
      <c r="B6" s="11">
        <f>'вI.II.III.IV'!$D6*kIII!B6*'аI.II.III.IV'!B$5</f>
        <v>0.006333333333333334</v>
      </c>
      <c r="C6" s="11">
        <f>'вI.II.III.IV'!$D6*kIII!C6*'аI.II.III.IV'!C$5</f>
        <v>0.009666666666666669</v>
      </c>
      <c r="D6" s="11">
        <f>'вI.II.III.IV'!$D6*kIII!D6*'аI.II.III.IV'!D$5</f>
        <v>0.007500000000000001</v>
      </c>
      <c r="E6" s="11">
        <f>'вI.II.III.IV'!$D6*kIII!E6*'аI.II.III.IV'!E$5</f>
        <v>0.0059499999999999996</v>
      </c>
      <c r="F6" s="11">
        <f>'вI.II.III.IV'!$D6*kIII!F6*'аI.II.III.IV'!F$5</f>
        <v>0.0042</v>
      </c>
      <c r="G6" s="11">
        <f>'вI.II.III.IV'!$D6*kIII!G6*'аI.II.III.IV'!G$5</f>
        <v>0.0034999999999999996</v>
      </c>
      <c r="H6" s="11">
        <f>'вI.II.III.IV'!$D6*kIII!H6*'аI.II.III.IV'!H$5</f>
        <v>0.00095</v>
      </c>
      <c r="I6" s="17">
        <f t="shared" si="0"/>
        <v>0.0381</v>
      </c>
    </row>
    <row r="7" spans="1:9" ht="15">
      <c r="A7" s="4" t="s">
        <v>3</v>
      </c>
      <c r="B7" s="11">
        <f>'вI.II.III.IV'!$D7*kIII!B7*'аI.II.III.IV'!B$5</f>
        <v>0.037333333333333336</v>
      </c>
      <c r="C7" s="11">
        <f>'вI.II.III.IV'!$D7*kIII!C7*'аI.II.III.IV'!C$5</f>
        <v>0.04000000000000001</v>
      </c>
      <c r="D7" s="11">
        <f>'вI.II.III.IV'!$D7*kIII!D7*'аI.II.III.IV'!D$5</f>
        <v>0.024000000000000004</v>
      </c>
      <c r="E7" s="11">
        <f>'вI.II.III.IV'!$D7*kIII!E7*'аI.II.III.IV'!E$5</f>
        <v>0.034</v>
      </c>
      <c r="F7" s="11">
        <f>'вI.II.III.IV'!$D7*kIII!F7*'аI.II.III.IV'!F$5</f>
        <v>0.0176</v>
      </c>
      <c r="G7" s="11">
        <f>'вI.II.III.IV'!$D7*kIII!G7*'аI.II.III.IV'!G$5</f>
        <v>0.018666666666666668</v>
      </c>
      <c r="H7" s="11">
        <f>'вI.II.III.IV'!$D7*kIII!H7*'аI.II.III.IV'!H$5</f>
        <v>0.0068000000000000005</v>
      </c>
      <c r="I7" s="11">
        <f t="shared" si="0"/>
        <v>0.17840000000000003</v>
      </c>
    </row>
    <row r="8" spans="1:9" ht="15">
      <c r="A8" s="4" t="s">
        <v>4</v>
      </c>
      <c r="B8" s="11">
        <f>'вI.II.III.IV'!$D8*kIII!B8*'аI.II.III.IV'!B$5</f>
        <v>0.051666666666666666</v>
      </c>
      <c r="C8" s="11">
        <f>'вI.II.III.IV'!$D8*kIII!C8*'аI.II.III.IV'!C$5</f>
        <v>0.051666666666666666</v>
      </c>
      <c r="D8" s="11">
        <f>'вI.II.III.IV'!$D8*kIII!D8*'аI.II.III.IV'!D$5</f>
        <v>0.0435</v>
      </c>
      <c r="E8" s="11">
        <f>'вI.II.III.IV'!$D8*kIII!E8*'аI.II.III.IV'!E$5</f>
        <v>0.04675000000000001</v>
      </c>
      <c r="F8" s="11">
        <f>'вI.II.III.IV'!$D8*kIII!F8*'аI.II.III.IV'!F$5</f>
        <v>0.022999999999999996</v>
      </c>
      <c r="G8" s="11">
        <f>'вI.II.III.IV'!$D8*kIII!G8*'аI.II.III.IV'!G$5</f>
        <v>0.022500000000000006</v>
      </c>
      <c r="H8" s="11">
        <f>'вI.II.III.IV'!$D8*kIII!H8*'аI.II.III.IV'!H$5</f>
        <v>0.00825</v>
      </c>
      <c r="I8" s="11">
        <f t="shared" si="0"/>
        <v>0.24733333333333332</v>
      </c>
    </row>
    <row r="9" spans="1:9" ht="30">
      <c r="A9" s="4" t="s">
        <v>5</v>
      </c>
      <c r="B9" s="11">
        <f>'вI.II.III.IV'!$D9*kIII!B9*'аI.II.III.IV'!B$5</f>
        <v>0.048</v>
      </c>
      <c r="C9" s="11">
        <f>'вI.II.III.IV'!$D9*kIII!C9*'аI.II.III.IV'!C$5</f>
        <v>0.048</v>
      </c>
      <c r="D9" s="11">
        <f>'вI.II.III.IV'!$D9*kIII!D9*'аI.II.III.IV'!D$5</f>
        <v>0.043199999999999995</v>
      </c>
      <c r="E9" s="11">
        <f>'вI.II.III.IV'!$D9*kIII!E9*'аI.II.III.IV'!E$5</f>
        <v>0.038533333333333336</v>
      </c>
      <c r="F9" s="11">
        <f>'вI.II.III.IV'!$D9*kIII!F9*'аI.II.III.IV'!F$5</f>
        <v>0.0224</v>
      </c>
      <c r="G9" s="11">
        <f>'вI.II.III.IV'!$D9*kIII!G9*'аI.II.III.IV'!G$5</f>
        <v>0.021333333333333336</v>
      </c>
      <c r="H9" s="11">
        <f>'вI.II.III.IV'!$D9*kIII!H9*'аI.II.III.IV'!H$5</f>
        <v>0.0064</v>
      </c>
      <c r="I9" s="11">
        <f t="shared" si="0"/>
        <v>0.22786666666666666</v>
      </c>
    </row>
    <row r="10" spans="1:9" ht="27.75" customHeight="1">
      <c r="A10" s="4" t="s">
        <v>6</v>
      </c>
      <c r="B10" s="11">
        <f>'вI.II.III.IV'!$D10*kIII!B10*'аI.II.III.IV'!B$5</f>
        <v>0.04266666666666667</v>
      </c>
      <c r="C10" s="11">
        <f>'вI.II.III.IV'!$D10*kIII!C10*'аI.II.III.IV'!C$5</f>
        <v>0.04000000000000001</v>
      </c>
      <c r="D10" s="11">
        <f>'вI.II.III.IV'!$D10*kIII!D10*'аI.II.III.IV'!D$5</f>
        <v>0.0336</v>
      </c>
      <c r="E10" s="11">
        <f>'вI.II.III.IV'!$D10*kIII!E10*'аI.II.III.IV'!E$5</f>
        <v>0.031733333333333336</v>
      </c>
      <c r="F10" s="11">
        <f>'вI.II.III.IV'!$D10*kIII!F10*'аI.II.III.IV'!F$5</f>
        <v>0.019200000000000002</v>
      </c>
      <c r="G10" s="11">
        <f>'вI.II.III.IV'!$D10*kIII!G10*'аI.II.III.IV'!G$5</f>
        <v>0.013333333333333336</v>
      </c>
      <c r="H10" s="11">
        <f>'вI.II.III.IV'!$D10*kIII!H10*'аI.II.III.IV'!H$5</f>
        <v>0.0056</v>
      </c>
      <c r="I10" s="11">
        <f t="shared" si="0"/>
        <v>0.18613333333333335</v>
      </c>
    </row>
    <row r="11" spans="1:9" ht="45">
      <c r="A11" s="4" t="s">
        <v>7</v>
      </c>
      <c r="B11" s="11">
        <f>'вI.II.III.IV'!$D11*kIII!B11*'аI.II.III.IV'!B$5</f>
        <v>0</v>
      </c>
      <c r="C11" s="11">
        <f>'вI.II.III.IV'!$D11*kIII!C11*'аI.II.III.IV'!C$5</f>
        <v>0</v>
      </c>
      <c r="D11" s="11">
        <f>'вI.II.III.IV'!$D11*kIII!D11*'аI.II.III.IV'!D$5</f>
        <v>0</v>
      </c>
      <c r="E11" s="11">
        <f>'вI.II.III.IV'!$D11*kIII!E11*'аI.II.III.IV'!E$5</f>
        <v>0</v>
      </c>
      <c r="F11" s="11">
        <f>'вI.II.III.IV'!$D11*kIII!F11*'аI.II.III.IV'!F$5</f>
        <v>0</v>
      </c>
      <c r="G11" s="11">
        <f>'вI.II.III.IV'!$D11*kIII!G11*'аI.II.III.IV'!G$5</f>
        <v>0</v>
      </c>
      <c r="H11" s="11">
        <f>'вI.II.III.IV'!$D11*kIII!H11*'аI.II.III.IV'!H$5</f>
        <v>0</v>
      </c>
      <c r="I11" s="11">
        <f aca="true" t="shared" si="1" ref="I11:I19">SUM(B11:H11)</f>
        <v>0</v>
      </c>
    </row>
    <row r="12" spans="1:9" ht="15">
      <c r="A12" s="4" t="s">
        <v>8</v>
      </c>
      <c r="B12" s="11">
        <f>'вI.II.III.IV'!$D12*kIII!B12*'аI.II.III.IV'!B$5</f>
        <v>0.14933333333333335</v>
      </c>
      <c r="C12" s="11">
        <f>'вI.II.III.IV'!$D12*kIII!C12*'аI.II.III.IV'!C$5</f>
        <v>0.148</v>
      </c>
      <c r="D12" s="11">
        <f>'вI.II.III.IV'!$D12*kIII!D12*'аI.II.III.IV'!D$5</f>
        <v>0.174</v>
      </c>
      <c r="E12" s="11">
        <f>'вI.II.III.IV'!$D12*kIII!E12*'аI.II.III.IV'!E$5</f>
        <v>0.12240000000000001</v>
      </c>
      <c r="F12" s="11">
        <f>'вI.II.III.IV'!$D12*kIII!F12*'аI.II.III.IV'!F$5</f>
        <v>0.08399999999999999</v>
      </c>
      <c r="G12" s="11">
        <f>'вI.II.III.IV'!$D12*kIII!G12*'аI.II.III.IV'!G$5</f>
        <v>0.06962962962962964</v>
      </c>
      <c r="H12" s="11">
        <f>'вI.II.III.IV'!$D12*kIII!H12*'аI.II.III.IV'!H$5</f>
        <v>0.021599999999999998</v>
      </c>
      <c r="I12" s="11">
        <f t="shared" si="1"/>
        <v>0.7689629629629628</v>
      </c>
    </row>
    <row r="13" spans="1:9" ht="30">
      <c r="A13" s="4" t="s">
        <v>9</v>
      </c>
      <c r="B13" s="11">
        <f>'вI.II.III.IV'!$D13*kIII!B13*'аI.II.III.IV'!B$5</f>
        <v>0.11733333333333336</v>
      </c>
      <c r="C13" s="11">
        <f>'вI.II.III.IV'!$D13*kIII!C13*'аI.II.III.IV'!C$5</f>
        <v>0.11199999999999999</v>
      </c>
      <c r="D13" s="11">
        <f>'вI.II.III.IV'!$D13*kIII!D13*'аI.II.III.IV'!D$5</f>
        <v>0.10079999999999999</v>
      </c>
      <c r="E13" s="11">
        <f>'вI.II.III.IV'!$D13*kIII!E13*'аI.II.III.IV'!E$5</f>
        <v>0.10426666666666669</v>
      </c>
      <c r="F13" s="11">
        <f>'вI.II.III.IV'!$D13*kIII!F13*'аI.II.III.IV'!F$5</f>
        <v>0.0672</v>
      </c>
      <c r="G13" s="11">
        <f>'вI.II.III.IV'!$D13*kIII!G13*'аI.II.III.IV'!G$5</f>
        <v>0.061333333333333344</v>
      </c>
      <c r="H13" s="11">
        <f>'вI.II.III.IV'!$D13*kIII!H13*'аI.II.III.IV'!H$5</f>
        <v>0.0184</v>
      </c>
      <c r="I13" s="11">
        <f t="shared" si="1"/>
        <v>0.5813333333333334</v>
      </c>
    </row>
    <row r="14" spans="1:9" ht="15">
      <c r="A14" s="4" t="s">
        <v>10</v>
      </c>
      <c r="B14" s="11">
        <f>'вI.II.III.IV'!$D14*kIII!B14*'аI.II.III.IV'!B$5</f>
        <v>0.041666666666666664</v>
      </c>
      <c r="C14" s="11">
        <f>'вI.II.III.IV'!$D14*kIII!C14*'аI.II.III.IV'!C$5</f>
        <v>0.041666666666666664</v>
      </c>
      <c r="D14" s="11">
        <f>'вI.II.III.IV'!$D14*kIII!D14*'аI.II.III.IV'!D$5</f>
        <v>0.040499999999999994</v>
      </c>
      <c r="E14" s="11">
        <f>'вI.II.III.IV'!$D14*kIII!E14*'аI.II.III.IV'!E$5</f>
        <v>0.04108333333333333</v>
      </c>
      <c r="F14" s="11">
        <f>'вI.II.III.IV'!$D14*kIII!F14*'аI.II.III.IV'!F$5</f>
        <v>0.026999999999999996</v>
      </c>
      <c r="G14" s="11">
        <f>'вI.II.III.IV'!$D14*kIII!G14*'аI.II.III.IV'!G$5</f>
        <v>0.020833333333333332</v>
      </c>
      <c r="H14" s="11">
        <f>'вI.II.III.IV'!$D14*kIII!H14*'аI.II.III.IV'!H$5</f>
        <v>0.006749999999999999</v>
      </c>
      <c r="I14" s="11">
        <f t="shared" si="1"/>
        <v>0.2195</v>
      </c>
    </row>
    <row r="15" spans="1:9" ht="30">
      <c r="A15" s="4" t="s">
        <v>11</v>
      </c>
      <c r="B15" s="11">
        <f>'вI.II.III.IV'!$D15*kIII!B15*'аI.II.III.IV'!B$5</f>
        <v>0.09</v>
      </c>
      <c r="C15" s="11">
        <f>'вI.II.III.IV'!$D15*kIII!C15*'аI.II.III.IV'!C$5</f>
        <v>0.092</v>
      </c>
      <c r="D15" s="11">
        <f>'вI.II.III.IV'!$D15*kIII!D15*'аI.II.III.IV'!D$5</f>
        <v>0.0729</v>
      </c>
      <c r="E15" s="11">
        <f>'вI.II.III.IV'!$D15*kIII!E15*'аI.II.III.IV'!E$5</f>
        <v>0.0714</v>
      </c>
      <c r="F15" s="11">
        <f>'вI.II.III.IV'!$D15*kIII!F15*'аI.II.III.IV'!F$5</f>
        <v>0.048600000000000004</v>
      </c>
      <c r="G15" s="11">
        <f>'вI.II.III.IV'!$D15*kIII!G15*'аI.II.III.IV'!G$5</f>
        <v>0.04050000000000001</v>
      </c>
      <c r="H15" s="11">
        <f>'вI.II.III.IV'!$D15*kIII!H15*'аI.II.III.IV'!H$5</f>
        <v>0.012599999999999998</v>
      </c>
      <c r="I15" s="17">
        <f t="shared" si="1"/>
        <v>0.428</v>
      </c>
    </row>
    <row r="16" spans="1:9" ht="30">
      <c r="A16" s="4" t="s">
        <v>12</v>
      </c>
      <c r="B16" s="11">
        <f>'вI.II.III.IV'!$D16*kIII!B16*'аI.II.III.IV'!B$5</f>
        <v>0.021000000000000005</v>
      </c>
      <c r="C16" s="11">
        <f>'вI.II.III.IV'!$D16*kIII!C16*'аI.II.III.IV'!C$5</f>
        <v>0.023</v>
      </c>
      <c r="D16" s="11">
        <f>'вI.II.III.IV'!$D16*kIII!D16*'аI.II.III.IV'!D$5</f>
        <v>0.022499999999999996</v>
      </c>
      <c r="E16" s="11">
        <f>'вI.II.III.IV'!$D16*kIII!E16*'аI.II.III.IV'!E$5</f>
        <v>0.026350000000000002</v>
      </c>
      <c r="F16" s="11">
        <f>'вI.II.III.IV'!$D16*kIII!F16*'аI.II.III.IV'!F$5</f>
        <v>0.016199999999999996</v>
      </c>
      <c r="G16" s="11">
        <f>'вI.II.III.IV'!$D16*kIII!G16*'аI.II.III.IV'!G$5</f>
        <v>0.013499999999999998</v>
      </c>
      <c r="H16" s="11">
        <f>'вI.II.III.IV'!$D16*kIII!H16*'аI.II.III.IV'!H$5</f>
        <v>0.00435</v>
      </c>
      <c r="I16" s="11">
        <f t="shared" si="1"/>
        <v>0.12689999999999999</v>
      </c>
    </row>
    <row r="17" spans="1:9" ht="30">
      <c r="A17" s="4" t="s">
        <v>13</v>
      </c>
      <c r="B17" s="11">
        <f>'вI.II.III.IV'!$D17*kIII!B17*'аI.II.III.IV'!B$5</f>
        <v>0</v>
      </c>
      <c r="C17" s="11">
        <f>'вI.II.III.IV'!$D17*kIII!C17*'аI.II.III.IV'!C$5</f>
        <v>0</v>
      </c>
      <c r="D17" s="11">
        <f>'вI.II.III.IV'!$D17*kIII!D17*'аI.II.III.IV'!D$5</f>
        <v>0</v>
      </c>
      <c r="E17" s="11">
        <f>'вI.II.III.IV'!$D17*kIII!E17*'аI.II.III.IV'!E$5</f>
        <v>0</v>
      </c>
      <c r="F17" s="11">
        <f>'вI.II.III.IV'!$D17*kIII!F17*'аI.II.III.IV'!F$5</f>
        <v>0</v>
      </c>
      <c r="G17" s="11">
        <f>'вI.II.III.IV'!$D17*kIII!G17*'аI.II.III.IV'!G$5</f>
        <v>0</v>
      </c>
      <c r="H17" s="11">
        <f>'вI.II.III.IV'!$D17*kIII!H17*'аI.II.III.IV'!H$5</f>
        <v>0</v>
      </c>
      <c r="I17" s="11">
        <f t="shared" si="1"/>
        <v>0</v>
      </c>
    </row>
    <row r="18" spans="1:9" ht="30">
      <c r="A18" s="4" t="s">
        <v>14</v>
      </c>
      <c r="B18" s="11">
        <f>'вI.II.III.IV'!$D18*kIII!B18*'аI.II.III.IV'!B$5</f>
        <v>0.016000000000000004</v>
      </c>
      <c r="C18" s="11">
        <f>'вI.II.III.IV'!$D18*kIII!C18*'аI.II.III.IV'!C$5</f>
        <v>0.024000000000000007</v>
      </c>
      <c r="D18" s="11">
        <f>'вI.II.III.IV'!$D18*kIII!D18*'аI.II.III.IV'!D$5</f>
        <v>0.014400000000000003</v>
      </c>
      <c r="E18" s="11">
        <f>'вI.II.III.IV'!$D18*kIII!E18*'аI.II.III.IV'!E$5</f>
        <v>0.020400000000000005</v>
      </c>
      <c r="F18" s="11">
        <f>'вI.II.III.IV'!$D18*kIII!F18*'аI.II.III.IV'!F$5</f>
        <v>0.014400000000000003</v>
      </c>
      <c r="G18" s="11">
        <f>'вI.II.III.IV'!$D18*kIII!G18*'аI.II.III.IV'!G$5</f>
        <v>0.013999999999999999</v>
      </c>
      <c r="H18" s="11">
        <f>'вI.II.III.IV'!$D18*kIII!H18*'аI.II.III.IV'!H$5</f>
        <v>0.0024000000000000002</v>
      </c>
      <c r="I18" s="11">
        <f t="shared" si="1"/>
        <v>0.10560000000000003</v>
      </c>
    </row>
    <row r="19" spans="1:9" ht="15.75" thickBot="1">
      <c r="A19" s="4" t="s">
        <v>15</v>
      </c>
      <c r="B19" s="11">
        <f>'вI.II.III.IV'!$D19*kIII!B19*'аI.II.III.IV'!B$5</f>
        <v>0.072</v>
      </c>
      <c r="C19" s="11">
        <f>'вI.II.III.IV'!$D19*kIII!C19*'аI.II.III.IV'!C$5</f>
        <v>0.06</v>
      </c>
      <c r="D19" s="11">
        <f>'вI.II.III.IV'!$D19*kIII!D19*'аI.II.III.IV'!D$5</f>
        <v>0.043199999999999995</v>
      </c>
      <c r="E19" s="11">
        <f>'вI.II.III.IV'!$D19*kIII!E19*'аI.II.III.IV'!E$5</f>
        <v>0.061200000000000004</v>
      </c>
      <c r="F19" s="11">
        <f>'вI.II.III.IV'!$D19*kIII!F19*'аI.II.III.IV'!F$5</f>
        <v>0.0288</v>
      </c>
      <c r="G19" s="11">
        <f>'вI.II.III.IV'!$D19*kIII!G19*'аI.II.III.IV'!G$5</f>
        <v>0.028588235294117643</v>
      </c>
      <c r="H19" s="28">
        <f>'вI.II.III.IV'!$D19*kIII!H19*'аI.II.III.IV'!H$5</f>
        <v>0.0072</v>
      </c>
      <c r="I19" s="28">
        <f t="shared" si="1"/>
        <v>0.3009882352941176</v>
      </c>
    </row>
    <row r="20" spans="8:9" ht="16.5" customHeight="1" thickBot="1">
      <c r="H20" s="34" t="s">
        <v>42</v>
      </c>
      <c r="I20" s="29">
        <f>SUM(I5:I19)</f>
        <v>3.660284531590414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autoFilter ref="B4:I19"/>
  <mergeCells count="7">
    <mergeCell ref="A25:G25"/>
    <mergeCell ref="A26:G26"/>
    <mergeCell ref="A27:G27"/>
    <mergeCell ref="A3:A4"/>
    <mergeCell ref="B3:H3"/>
    <mergeCell ref="A23:G23"/>
    <mergeCell ref="A24:G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9">
      <selection activeCell="I5" sqref="I5"/>
    </sheetView>
  </sheetViews>
  <sheetFormatPr defaultColWidth="9.140625" defaultRowHeight="12.75"/>
  <cols>
    <col min="1" max="1" width="40.7109375" style="2" customWidth="1"/>
    <col min="2" max="2" width="8.28125" style="2" customWidth="1"/>
    <col min="3" max="3" width="7.8515625" style="2" customWidth="1"/>
    <col min="4" max="4" width="7.421875" style="2" customWidth="1"/>
    <col min="5" max="5" width="7.140625" style="2" customWidth="1"/>
    <col min="6" max="6" width="6.8515625" style="10" customWidth="1"/>
    <col min="7" max="7" width="7.140625" style="10" customWidth="1"/>
    <col min="8" max="8" width="6.8515625" style="10" customWidth="1"/>
    <col min="9" max="16384" width="9.140625" style="2" customWidth="1"/>
  </cols>
  <sheetData>
    <row r="1" ht="15.75">
      <c r="A1" s="6" t="s">
        <v>18</v>
      </c>
    </row>
    <row r="3" spans="1:8" ht="15">
      <c r="A3" s="22" t="s">
        <v>35</v>
      </c>
      <c r="B3" s="27" t="s">
        <v>20</v>
      </c>
      <c r="C3" s="27"/>
      <c r="D3" s="27"/>
      <c r="E3" s="27"/>
      <c r="F3" s="27"/>
      <c r="G3" s="27"/>
      <c r="H3" s="27"/>
    </row>
    <row r="4" spans="1:9" ht="13.5" customHeight="1">
      <c r="A4" s="22"/>
      <c r="B4" s="8">
        <v>1</v>
      </c>
      <c r="C4" s="8">
        <v>2</v>
      </c>
      <c r="D4" s="8">
        <v>3</v>
      </c>
      <c r="E4" s="8">
        <v>4</v>
      </c>
      <c r="F4" s="3">
        <v>5</v>
      </c>
      <c r="G4" s="3">
        <v>6</v>
      </c>
      <c r="H4" s="3">
        <v>7</v>
      </c>
      <c r="I4" s="7"/>
    </row>
    <row r="5" spans="1:8" ht="15">
      <c r="A5" s="4" t="s">
        <v>16</v>
      </c>
      <c r="B5" s="15">
        <f>('вI.II.III.IV'!$E5+kII!B5)/(2.5)</f>
        <v>0.5466666666666666</v>
      </c>
      <c r="C5" s="15">
        <f>('вI.II.III.IV'!$E5+kII!C5)/(2.5)</f>
        <v>0.5466666666666666</v>
      </c>
      <c r="D5" s="15">
        <f>('вI.II.III.IV'!$E5+kII!D5)/(2.5)</f>
        <v>0.5466666666666666</v>
      </c>
      <c r="E5" s="15">
        <f>('вI.II.III.IV'!$E5+kII!E5)/(2.5)</f>
        <v>0.36</v>
      </c>
      <c r="F5" s="15">
        <f>('вI.II.III.IV'!$E5+kII!F5)/(2.5)</f>
        <v>0.36</v>
      </c>
      <c r="G5" s="15">
        <f>('вI.II.III.IV'!$E5+kII!G5)/(2.5)</f>
        <v>0.43999999999999995</v>
      </c>
      <c r="H5" s="15">
        <f>('вI.II.III.IV'!$E5+kII!H5)/(2.5)</f>
        <v>0.5466666666666666</v>
      </c>
    </row>
    <row r="6" spans="1:8" ht="15">
      <c r="A6" s="4" t="s">
        <v>17</v>
      </c>
      <c r="B6" s="15">
        <f>('вI.II.III.IV'!$E6+kII!B6)/(2.5)</f>
        <v>0.4533333333333333</v>
      </c>
      <c r="C6" s="15">
        <f>('вI.II.III.IV'!$E6+kII!C6)/(2.5)</f>
        <v>0.5866666666666667</v>
      </c>
      <c r="D6" s="15">
        <f>('вI.II.III.IV'!$E6+kII!D6)/(2.5)</f>
        <v>0.5333333333333334</v>
      </c>
      <c r="E6" s="15">
        <f>('вI.II.III.IV'!$E6+kII!E6)/(2.5)</f>
        <v>0.48</v>
      </c>
      <c r="F6" s="15">
        <f>('вI.II.III.IV'!$E6+kII!F6)/(2.5)</f>
        <v>0.48</v>
      </c>
      <c r="G6" s="15">
        <f>('вI.II.III.IV'!$E6+kII!G6)/(2.5)</f>
        <v>0.48</v>
      </c>
      <c r="H6" s="15">
        <f>('вI.II.III.IV'!$E6+kII!H6)/(2.5)</f>
        <v>0.4533333333333333</v>
      </c>
    </row>
    <row r="7" spans="1:8" ht="15">
      <c r="A7" s="4" t="s">
        <v>3</v>
      </c>
      <c r="B7" s="15">
        <f>('вI.II.III.IV'!$E7+kII!B7)/(2)</f>
        <v>0.7666666666666666</v>
      </c>
      <c r="C7" s="15">
        <f>('вI.II.III.IV'!$E7+kII!C7)/(2)</f>
        <v>0.8</v>
      </c>
      <c r="D7" s="15">
        <f>('вI.II.III.IV'!$E7+kII!D7)/(2)</f>
        <v>0.6333333333333333</v>
      </c>
      <c r="E7" s="15">
        <f>('вI.II.III.IV'!$E7+kII!E7)/(2)</f>
        <v>0.8</v>
      </c>
      <c r="F7" s="15">
        <f>('вI.II.III.IV'!$E7+kII!F7)/(2)</f>
        <v>0.6666666666666666</v>
      </c>
      <c r="G7" s="15">
        <f>('вI.II.III.IV'!$E7+kII!G7)/(2)</f>
        <v>0.7666666666666666</v>
      </c>
      <c r="H7" s="15">
        <f>('вI.II.III.IV'!$E7+kII!H7)/(2)</f>
        <v>0.8666666666666667</v>
      </c>
    </row>
    <row r="8" spans="1:8" ht="15">
      <c r="A8" s="4" t="s">
        <v>4</v>
      </c>
      <c r="B8" s="15">
        <f>('вI.II.III.IV'!$E8+kII!B8)/(2)</f>
        <v>0.7666666666666666</v>
      </c>
      <c r="C8" s="15">
        <f>('вI.II.III.IV'!$E8+kII!C8)/(2)</f>
        <v>0.7666666666666666</v>
      </c>
      <c r="D8" s="15">
        <f>('вI.II.III.IV'!$E8+kII!D8)/(2)</f>
        <v>0.7333333333333333</v>
      </c>
      <c r="E8" s="15">
        <f>('вI.II.III.IV'!$E8+kII!E8)/(2)</f>
        <v>0.8</v>
      </c>
      <c r="F8" s="15">
        <f>('вI.II.III.IV'!$E8+kII!F8)/(2)</f>
        <v>0.6333333333333333</v>
      </c>
      <c r="G8" s="15">
        <f>('вI.II.III.IV'!$E8+kII!G8)/(2)</f>
        <v>0.7000000000000001</v>
      </c>
      <c r="H8" s="15">
        <f>('вI.II.III.IV'!$E8+kII!H8)/(2)</f>
        <v>0.8</v>
      </c>
    </row>
    <row r="9" spans="1:8" ht="30">
      <c r="A9" s="4" t="s">
        <v>5</v>
      </c>
      <c r="B9" s="15">
        <f>('вI.II.III.IV'!$E9+kII!B9)/(2)</f>
        <v>0.8999999999999999</v>
      </c>
      <c r="C9" s="15">
        <f>('вI.II.III.IV'!$E9+kII!C9)/(2)</f>
        <v>0.8999999999999999</v>
      </c>
      <c r="D9" s="15">
        <f>('вI.II.III.IV'!$E9+kII!D9)/(2)</f>
        <v>0.8999999999999999</v>
      </c>
      <c r="E9" s="15">
        <f>('вI.II.III.IV'!$E9+kII!E9)/(2)</f>
        <v>0.8666666666666667</v>
      </c>
      <c r="F9" s="15">
        <f>('вI.II.III.IV'!$E9+kII!F9)/(2)</f>
        <v>0.7666666666666666</v>
      </c>
      <c r="G9" s="15">
        <f>('вI.II.III.IV'!$E9+kII!G9)/(2)</f>
        <v>0.8333333333333333</v>
      </c>
      <c r="H9" s="15">
        <f>('вI.II.III.IV'!$E9+kII!H9)/(2)</f>
        <v>0.8333333333333333</v>
      </c>
    </row>
    <row r="10" spans="1:8" ht="27.75" customHeight="1">
      <c r="A10" s="4" t="s">
        <v>6</v>
      </c>
      <c r="B10" s="15">
        <f>('вI.II.III.IV'!$E10+kII!B10)/(2)</f>
        <v>0.8333333333333333</v>
      </c>
      <c r="C10" s="15">
        <f>('вI.II.III.IV'!$E10+kII!C10)/(2)</f>
        <v>0.8</v>
      </c>
      <c r="D10" s="15">
        <f>('вI.II.III.IV'!$E10+kII!D10)/(2)</f>
        <v>0.7666666666666666</v>
      </c>
      <c r="E10" s="15">
        <f>('вI.II.III.IV'!$E10+kII!E10)/(2)</f>
        <v>0.7666666666666666</v>
      </c>
      <c r="F10" s="15">
        <f>('вI.II.III.IV'!$E10+kII!F10)/(2)</f>
        <v>0.7000000000000001</v>
      </c>
      <c r="G10" s="15">
        <f>('вI.II.III.IV'!$E10+kII!G10)/(2)</f>
        <v>0.6333333333333333</v>
      </c>
      <c r="H10" s="15">
        <f>('вI.II.III.IV'!$E10+kII!H10)/(2)</f>
        <v>0.7666666666666666</v>
      </c>
    </row>
    <row r="11" spans="1:8" ht="45">
      <c r="A11" s="4" t="s">
        <v>7</v>
      </c>
      <c r="B11" s="15">
        <f>('вI.II.III.IV'!$E11+kII!B11)/(2)</f>
        <v>0.6666666666666666</v>
      </c>
      <c r="C11" s="15">
        <f>('вI.II.III.IV'!$E11+kII!C11)/(2)</f>
        <v>0.6333333333333333</v>
      </c>
      <c r="D11" s="15">
        <f>('вI.II.III.IV'!$E11+kII!D11)/(2)</f>
        <v>0.6333333333333333</v>
      </c>
      <c r="E11" s="15">
        <f>('вI.II.III.IV'!$E11+kII!E11)/(2)</f>
        <v>0.6</v>
      </c>
      <c r="F11" s="15">
        <f>('вI.II.III.IV'!$E11+kII!F11)/(2)</f>
        <v>0.5</v>
      </c>
      <c r="G11" s="15">
        <f>('вI.II.III.IV'!$E11+kII!G11)/(2)</f>
        <v>0.5</v>
      </c>
      <c r="H11" s="15">
        <f>('вI.II.III.IV'!$E11+kII!H11)/(2)</f>
        <v>0.6</v>
      </c>
    </row>
    <row r="12" spans="1:8" ht="15">
      <c r="A12" s="4" t="s">
        <v>8</v>
      </c>
      <c r="B12" s="15">
        <f>('вI.II.III.IV'!$E12+kII!B12)/(2)</f>
        <v>0.9333333333333333</v>
      </c>
      <c r="C12" s="15">
        <f>('вI.II.III.IV'!$E12+kII!C12)/(2)</f>
        <v>0.925</v>
      </c>
      <c r="D12" s="15">
        <f>('вI.II.III.IV'!$E12+kII!D12)/(2)</f>
        <v>0.9666666666666666</v>
      </c>
      <c r="E12" s="15">
        <f>('вI.II.III.IV'!$E12+kII!E12)/(2)</f>
        <v>0.8999999999999999</v>
      </c>
      <c r="F12" s="15">
        <f>('вI.II.III.IV'!$E12+kII!F12)/(2)</f>
        <v>0.875</v>
      </c>
      <c r="G12" s="15">
        <f>('вI.II.III.IV'!$E12+kII!G12)/(2)</f>
        <v>0.8703703703703703</v>
      </c>
      <c r="H12" s="15">
        <f>('вI.II.III.IV'!$E12+kII!H12)/(2)</f>
        <v>0.9</v>
      </c>
    </row>
    <row r="13" spans="1:8" ht="30">
      <c r="A13" s="4" t="s">
        <v>9</v>
      </c>
      <c r="B13" s="15">
        <f>('вI.II.III.IV'!$E13+kII!B13)/(2)</f>
        <v>0.8333333333333333</v>
      </c>
      <c r="C13" s="15">
        <f>('вI.II.III.IV'!$E13+kII!C13)/(2)</f>
        <v>0.8</v>
      </c>
      <c r="D13" s="15">
        <f>('вI.II.III.IV'!$E13+kII!D13)/(2)</f>
        <v>0.8</v>
      </c>
      <c r="E13" s="15">
        <f>('вI.II.III.IV'!$E13+kII!E13)/(2)</f>
        <v>0.8666666666666667</v>
      </c>
      <c r="F13" s="15">
        <f>('вI.II.III.IV'!$E13+kII!F13)/(2)</f>
        <v>0.8</v>
      </c>
      <c r="G13" s="15">
        <f>('вI.II.III.IV'!$E13+kII!G13)/(2)</f>
        <v>0.8666666666666667</v>
      </c>
      <c r="H13" s="15">
        <f>('вI.II.III.IV'!$E13+kII!H13)/(2)</f>
        <v>0.8666666666666667</v>
      </c>
    </row>
    <row r="14" spans="1:8" ht="15">
      <c r="A14" s="4" t="s">
        <v>10</v>
      </c>
      <c r="B14" s="15">
        <f>('вI.II.III.IV'!$E14+kII!B14)/(2)</f>
        <v>0.6666666666666666</v>
      </c>
      <c r="C14" s="15">
        <f>('вI.II.III.IV'!$E14+kII!C14)/(2)</f>
        <v>0.6666666666666666</v>
      </c>
      <c r="D14" s="15">
        <f>('вI.II.III.IV'!$E14+kII!D14)/(2)</f>
        <v>0.7</v>
      </c>
      <c r="E14" s="15">
        <f>('вI.II.III.IV'!$E14+kII!E14)/(2)</f>
        <v>0.7333333333333333</v>
      </c>
      <c r="F14" s="15">
        <f>('вI.II.III.IV'!$E14+kII!F14)/(2)</f>
        <v>0.7</v>
      </c>
      <c r="G14" s="15">
        <f>('вI.II.III.IV'!$E14+kII!G14)/(2)</f>
        <v>0.6666666666666666</v>
      </c>
      <c r="H14" s="15">
        <f>('вI.II.III.IV'!$E14+kII!H14)/(2)</f>
        <v>0.7</v>
      </c>
    </row>
    <row r="15" spans="1:8" ht="30">
      <c r="A15" s="4" t="s">
        <v>11</v>
      </c>
      <c r="B15" s="15">
        <f>('вI.II.III.IV'!$E15+kII!B15)/(2)</f>
        <v>0.75</v>
      </c>
      <c r="C15" s="15">
        <f>('вI.II.III.IV'!$E15+kII!C15)/(2)</f>
        <v>0.7666666666666666</v>
      </c>
      <c r="D15" s="15">
        <f>('вI.II.III.IV'!$E15+kII!D15)/(2)</f>
        <v>0.675</v>
      </c>
      <c r="E15" s="15">
        <f>('вI.II.III.IV'!$E15+kII!E15)/(2)</f>
        <v>0.7</v>
      </c>
      <c r="F15" s="15">
        <f>('вI.II.III.IV'!$E15+kII!F15)/(2)</f>
        <v>0.675</v>
      </c>
      <c r="G15" s="15">
        <f>('вI.II.III.IV'!$E15+kII!G15)/(2)</f>
        <v>0.675</v>
      </c>
      <c r="H15" s="15">
        <f>('вI.II.III.IV'!$E15+kII!H15)/(2)</f>
        <v>0.7</v>
      </c>
    </row>
    <row r="16" spans="1:8" ht="30">
      <c r="A16" s="4" t="s">
        <v>12</v>
      </c>
      <c r="B16" s="15">
        <f>('вI.II.III.IV'!$E16+kII!B16)/(2)</f>
        <v>0.7000000000000001</v>
      </c>
      <c r="C16" s="15">
        <f>('вI.II.III.IV'!$E16+kII!C16)/(2)</f>
        <v>0.7333333333333333</v>
      </c>
      <c r="D16" s="15">
        <f>('вI.II.III.IV'!$E16+kII!D16)/(2)</f>
        <v>0.7666666666666666</v>
      </c>
      <c r="E16" s="15">
        <f>('вI.II.III.IV'!$E16+kII!E16)/(2)</f>
        <v>0.8666666666666667</v>
      </c>
      <c r="F16" s="15">
        <f>('вI.II.III.IV'!$E16+kII!F16)/(2)</f>
        <v>0.8</v>
      </c>
      <c r="G16" s="15">
        <f>('вI.II.III.IV'!$E16+kII!G16)/(2)</f>
        <v>0.8</v>
      </c>
      <c r="H16" s="15">
        <f>('вI.II.III.IV'!$E16+kII!H16)/(2)</f>
        <v>0.8333333333333333</v>
      </c>
    </row>
    <row r="17" spans="1:8" ht="30">
      <c r="A17" s="4" t="s">
        <v>13</v>
      </c>
      <c r="B17" s="15">
        <f>('вI.II.III.IV'!$E17+kII!B17)/(1.5)</f>
        <v>0.6666666666666666</v>
      </c>
      <c r="C17" s="15">
        <f>('вI.II.III.IV'!$E17+kII!C17)/(1.5)</f>
        <v>0.6666666666666666</v>
      </c>
      <c r="D17" s="15">
        <f>('вI.II.III.IV'!$E17+kII!D17)/(1.5)</f>
        <v>0.6666666666666666</v>
      </c>
      <c r="E17" s="15">
        <f>('вI.II.III.IV'!$E17+kII!E17)/(1.5)</f>
        <v>0.6666666666666666</v>
      </c>
      <c r="F17" s="15">
        <f>('вI.II.III.IV'!$E17+kII!F17)/(1.5)</f>
        <v>0.6666666666666666</v>
      </c>
      <c r="G17" s="15">
        <f>('вI.II.III.IV'!$E17+kII!G17)/(1.5)</f>
        <v>0.6666666666666666</v>
      </c>
      <c r="H17" s="15">
        <f>('вI.II.III.IV'!$E17+kII!H17)/(1.5)</f>
        <v>0.6666666666666666</v>
      </c>
    </row>
    <row r="18" spans="1:8" ht="30">
      <c r="A18" s="4" t="s">
        <v>14</v>
      </c>
      <c r="B18" s="15">
        <f>('вI.II.III.IV'!$E18+kII!B18)/(1.5)</f>
        <v>0.6666666666666666</v>
      </c>
      <c r="C18" s="15">
        <f>('вI.II.III.IV'!$E18+kII!C18)/(1.5)</f>
        <v>0.7999999999999999</v>
      </c>
      <c r="D18" s="15">
        <f>('вI.II.III.IV'!$E18+kII!D18)/(1.5)</f>
        <v>0.6666666666666666</v>
      </c>
      <c r="E18" s="15">
        <f>('вI.II.III.IV'!$E18+kII!E18)/(1.5)</f>
        <v>0.7999999999999999</v>
      </c>
      <c r="F18" s="15">
        <f>('вI.II.III.IV'!$E18+kII!F18)/(1.5)</f>
        <v>0.7999999999999999</v>
      </c>
      <c r="G18" s="15">
        <f>('вI.II.III.IV'!$E18+kII!G18)/(1.5)</f>
        <v>0.8666666666666667</v>
      </c>
      <c r="H18" s="15">
        <f>('вI.II.III.IV'!$E18+kII!H18)/(1.5)</f>
        <v>0.6666666666666666</v>
      </c>
    </row>
    <row r="19" spans="1:8" ht="15">
      <c r="A19" s="4" t="s">
        <v>15</v>
      </c>
      <c r="B19" s="15">
        <f>('вI.II.III.IV'!$E19+kII!B19)/(1.5)</f>
        <v>0.8666666666666667</v>
      </c>
      <c r="C19" s="15">
        <f>('вI.II.III.IV'!$E19+kII!C19)/(1.5)</f>
        <v>0.9333333333333332</v>
      </c>
      <c r="D19" s="15">
        <f>('вI.II.III.IV'!$E19+kII!D19)/(1.5)</f>
        <v>0.9743589743589743</v>
      </c>
      <c r="E19" s="15">
        <f>('вI.II.III.IV'!$E19+kII!E19)/(1.5)</f>
        <v>0.8771929824561404</v>
      </c>
      <c r="F19" s="15">
        <f>('вI.II.III.IV'!$E19+kII!F19)/(1.5)</f>
        <v>0.9333333333333332</v>
      </c>
      <c r="G19" s="15">
        <f>('вI.II.III.IV'!$E19+kII!G19)/(1.5)</f>
        <v>0.9019607843137255</v>
      </c>
      <c r="H19" s="15">
        <f>('вI.II.III.IV'!$E19+kII!H19)/(1.5)</f>
        <v>0.8666666666666667</v>
      </c>
    </row>
    <row r="21" ht="15">
      <c r="A21" s="9" t="s">
        <v>21</v>
      </c>
    </row>
    <row r="22" ht="15">
      <c r="A22" s="9" t="s">
        <v>22</v>
      </c>
    </row>
    <row r="23" spans="1:7" ht="15">
      <c r="A23" s="26" t="s">
        <v>23</v>
      </c>
      <c r="B23" s="26"/>
      <c r="C23" s="26"/>
      <c r="D23" s="26"/>
      <c r="E23" s="26"/>
      <c r="F23" s="26"/>
      <c r="G23" s="26"/>
    </row>
    <row r="24" spans="1:7" ht="14.25" customHeight="1">
      <c r="A24" s="26" t="s">
        <v>24</v>
      </c>
      <c r="B24" s="26"/>
      <c r="C24" s="26"/>
      <c r="D24" s="26"/>
      <c r="E24" s="26"/>
      <c r="F24" s="26"/>
      <c r="G24" s="26"/>
    </row>
    <row r="25" spans="1:7" ht="15.75" customHeight="1">
      <c r="A25" s="26" t="s">
        <v>25</v>
      </c>
      <c r="B25" s="26"/>
      <c r="C25" s="26"/>
      <c r="D25" s="26"/>
      <c r="E25" s="26"/>
      <c r="F25" s="26"/>
      <c r="G25" s="26"/>
    </row>
    <row r="26" spans="1:7" ht="15" customHeight="1">
      <c r="A26" s="26" t="s">
        <v>26</v>
      </c>
      <c r="B26" s="26"/>
      <c r="C26" s="26"/>
      <c r="D26" s="26"/>
      <c r="E26" s="26"/>
      <c r="F26" s="26"/>
      <c r="G26" s="26"/>
    </row>
    <row r="27" spans="1:7" ht="15.75" customHeight="1">
      <c r="A27" s="26" t="s">
        <v>27</v>
      </c>
      <c r="B27" s="26"/>
      <c r="C27" s="26"/>
      <c r="D27" s="26"/>
      <c r="E27" s="26"/>
      <c r="F27" s="26"/>
      <c r="G27" s="26"/>
    </row>
  </sheetData>
  <mergeCells count="7">
    <mergeCell ref="A25:G25"/>
    <mergeCell ref="A26:G26"/>
    <mergeCell ref="A27:G27"/>
    <mergeCell ref="A3:A4"/>
    <mergeCell ref="B3:H3"/>
    <mergeCell ref="A23:G23"/>
    <mergeCell ref="A24:G2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2004-05-28T09:37:51Z</cp:lastPrinted>
  <dcterms:created xsi:type="dcterms:W3CDTF">1996-10-08T23:32:33Z</dcterms:created>
  <dcterms:modified xsi:type="dcterms:W3CDTF">2004-05-28T11:03:39Z</dcterms:modified>
  <cp:category/>
  <cp:version/>
  <cp:contentType/>
  <cp:contentStatus/>
</cp:coreProperties>
</file>